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uva-my.sharepoint.com/personal/hjm7m_virginia_edu/Documents/"/>
    </mc:Choice>
  </mc:AlternateContent>
  <xr:revisionPtr revIDLastSave="0" documentId="8_{A7A8AF0C-6FA1-49A5-9C7F-62EFBC323DEB}" xr6:coauthVersionLast="47" xr6:coauthVersionMax="47" xr10:uidLastSave="{00000000-0000-0000-0000-000000000000}"/>
  <workbookProtection workbookPassword="CC44" lockStructure="1"/>
  <bookViews>
    <workbookView xWindow="-98" yWindow="-98" windowWidth="25996" windowHeight="10276" xr2:uid="{00000000-000D-0000-FFFF-FFFF00000000}"/>
  </bookViews>
  <sheets>
    <sheet name="GC-1 Sheet" sheetId="1" r:id="rId1"/>
    <sheet name="Continuation Sheet 1" sheetId="2" r:id="rId2"/>
    <sheet name="Continuation Sheet 2" sheetId="4" r:id="rId3"/>
    <sheet name="Continuation Sheet 3" sheetId="5" r:id="rId4"/>
    <sheet name="Continuation Sheet 4" sheetId="6" r:id="rId5"/>
    <sheet name="Mark-up Limitation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J38" i="1" s="1"/>
  <c r="J39" i="1" s="1"/>
  <c r="J36" i="1"/>
  <c r="J37" i="1"/>
  <c r="D36" i="1"/>
  <c r="M16" i="2" l="1"/>
  <c r="K14" i="1"/>
  <c r="K15" i="1"/>
  <c r="K16" i="1"/>
  <c r="K17" i="1"/>
  <c r="K18" i="1"/>
  <c r="K19" i="1"/>
  <c r="K20" i="1"/>
  <c r="K13" i="1"/>
  <c r="M39" i="6" l="1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G16" i="2"/>
  <c r="K16" i="2"/>
  <c r="N14" i="1"/>
  <c r="N15" i="1"/>
  <c r="N16" i="1"/>
  <c r="N17" i="1"/>
  <c r="N18" i="1"/>
  <c r="N19" i="1"/>
  <c r="N20" i="1"/>
  <c r="N13" i="1"/>
  <c r="G13" i="1"/>
  <c r="G17" i="6" l="1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16" i="6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16" i="5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16" i="4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14" i="1"/>
  <c r="G15" i="1"/>
  <c r="G16" i="1"/>
  <c r="G17" i="1"/>
  <c r="G18" i="1"/>
  <c r="G19" i="1"/>
  <c r="G20" i="1"/>
  <c r="I39" i="6" l="1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M40" i="6"/>
  <c r="K40" i="6"/>
  <c r="I16" i="6"/>
  <c r="D8" i="6"/>
  <c r="D6" i="6"/>
  <c r="D5" i="6"/>
  <c r="I4" i="6"/>
  <c r="D4" i="6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M40" i="5"/>
  <c r="K40" i="5"/>
  <c r="I16" i="5"/>
  <c r="D8" i="5"/>
  <c r="D6" i="5"/>
  <c r="D5" i="5"/>
  <c r="I4" i="5"/>
  <c r="D4" i="5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D8" i="4"/>
  <c r="D6" i="4"/>
  <c r="D5" i="4"/>
  <c r="I4" i="4"/>
  <c r="D4" i="4"/>
  <c r="K40" i="2"/>
  <c r="M40" i="2"/>
  <c r="I4" i="2"/>
  <c r="D8" i="2"/>
  <c r="D6" i="2"/>
  <c r="D5" i="2"/>
  <c r="D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13" i="1"/>
  <c r="I14" i="1"/>
  <c r="I15" i="1"/>
  <c r="I16" i="1"/>
  <c r="I17" i="1"/>
  <c r="I18" i="1"/>
  <c r="I19" i="1"/>
  <c r="I20" i="1"/>
  <c r="I40" i="6" l="1"/>
  <c r="I40" i="5"/>
  <c r="K40" i="4"/>
  <c r="K21" i="1" s="1"/>
  <c r="K22" i="1" s="1"/>
  <c r="L23" i="1" s="1"/>
  <c r="I40" i="2"/>
  <c r="M40" i="4"/>
  <c r="N21" i="1" s="1"/>
  <c r="N22" i="1" s="1"/>
  <c r="O23" i="1" s="1"/>
  <c r="I40" i="4"/>
  <c r="I21" i="1" l="1"/>
  <c r="I22" i="1" s="1"/>
  <c r="I24" i="1" s="1"/>
  <c r="J30" i="1" s="1"/>
  <c r="J33" i="1" s="1"/>
  <c r="L24" i="1"/>
  <c r="J31" i="1" s="1"/>
  <c r="N24" i="1"/>
  <c r="J32" i="1" s="1"/>
  <c r="J34" i="1" l="1"/>
  <c r="J35" i="1" s="1"/>
  <c r="J40" i="1" s="1"/>
  <c r="J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9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Fully Loaded Rates
To include ALL taxes (FICA, FUI, SUI, Worker's Comp) 
and benefits.
Fully loaded rates should conform w/ documents provided.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Fully Loaded Rates
To include ALL taxes (FICA, FUI, SUI, Worker's Comp) 
and benefits.
Fully loaded rates should conform w/ documents provided.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 xml:space="preserve">Fully Loaded Rates
To include ALL taxes (FICA, FUI, SUI, Worker's Comp) 
and benefits.
Fully loaded rates should conform w/ documents provided.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Fully Loaded Rates
To include ALL taxes (FICA, FUI, SUI, Worker's Comp) 
and benefits.
Fully loaded rates should conform w/ documents provided.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Fully Loaded Rates
To include ALL taxes (FICA, FUI, SUI, Worker's Comp) 
and benefits.
Fully loaded rates should conform w/ documents provided. </t>
        </r>
      </text>
    </comment>
  </commentList>
</comments>
</file>

<file path=xl/sharedStrings.xml><?xml version="1.0" encoding="utf-8"?>
<sst xmlns="http://schemas.openxmlformats.org/spreadsheetml/2006/main" count="457" uniqueCount="109">
  <si>
    <t xml:space="preserve">Project Code:  </t>
  </si>
  <si>
    <t xml:space="preserve">Agency:  </t>
  </si>
  <si>
    <t xml:space="preserve">Change Description:  </t>
  </si>
  <si>
    <t xml:space="preserve">Project:  </t>
  </si>
  <si>
    <t>Scope Description</t>
  </si>
  <si>
    <t>Direct Labor</t>
  </si>
  <si>
    <t>Direct Material</t>
  </si>
  <si>
    <t>Direct Equipment</t>
  </si>
  <si>
    <t>Total</t>
  </si>
  <si>
    <t>Hourly Wage</t>
  </si>
  <si>
    <t>Material</t>
  </si>
  <si>
    <t>Equipment</t>
  </si>
  <si>
    <t>Item</t>
  </si>
  <si>
    <t>Qty</t>
  </si>
  <si>
    <t>Hours</t>
  </si>
  <si>
    <t>Labor</t>
  </si>
  <si>
    <t>Cost</t>
  </si>
  <si>
    <t>No.</t>
  </si>
  <si>
    <t>Description</t>
  </si>
  <si>
    <t>Quantity</t>
  </si>
  <si>
    <t>Units</t>
  </si>
  <si>
    <t>Per Unit</t>
  </si>
  <si>
    <t>Labor Hours</t>
  </si>
  <si>
    <t>A</t>
  </si>
  <si>
    <t>B</t>
  </si>
  <si>
    <t>C</t>
  </si>
  <si>
    <t>D</t>
  </si>
  <si>
    <t>E</t>
  </si>
  <si>
    <t>F = C x E</t>
  </si>
  <si>
    <t>G</t>
  </si>
  <si>
    <t>H = F x G</t>
  </si>
  <si>
    <t>I</t>
  </si>
  <si>
    <t>J = C x I</t>
  </si>
  <si>
    <t>K</t>
  </si>
  <si>
    <t>L = C x K</t>
  </si>
  <si>
    <t xml:space="preserve">  Subtotal from Estimate Continuation Sheets</t>
  </si>
  <si>
    <t xml:space="preserve"> Subtotal Mat'l</t>
  </si>
  <si>
    <t xml:space="preserve"> Subtotal Equip.</t>
  </si>
  <si>
    <t xml:space="preserve">  Total Direct Costs</t>
  </si>
  <si>
    <t xml:space="preserve"> Total Labor</t>
  </si>
  <si>
    <t xml:space="preserve"> Total Mat'l</t>
  </si>
  <si>
    <t xml:space="preserve"> Total Equip.</t>
  </si>
  <si>
    <t>SUMMARY</t>
  </si>
  <si>
    <t>Submitted By</t>
  </si>
  <si>
    <t>Subcontractor Name</t>
  </si>
  <si>
    <t>Total Cost</t>
  </si>
  <si>
    <t>Name:</t>
  </si>
  <si>
    <t xml:space="preserve">      Signature:</t>
  </si>
  <si>
    <t xml:space="preserve">      Title:</t>
  </si>
  <si>
    <t xml:space="preserve">      Date:</t>
  </si>
  <si>
    <t xml:space="preserve">  Total Change Order Cost</t>
  </si>
  <si>
    <t>ESTIMATE CONTINUATION SHEET</t>
  </si>
  <si>
    <t>( Attach to Form GC-1, SC-1, or SS-1 as necessary for continuation of the direct cost estimates. )</t>
  </si>
  <si>
    <t xml:space="preserve">Performing Contractor:  </t>
  </si>
  <si>
    <t xml:space="preserve">  Page Subtotals (Carry Forward To Line 1.09 )</t>
  </si>
  <si>
    <t>PERFORMING CONTRACTOR DIRECT COSTS</t>
  </si>
  <si>
    <t>Total Direct</t>
  </si>
  <si>
    <t xml:space="preserve">Labor: </t>
  </si>
  <si>
    <t xml:space="preserve">Material: </t>
  </si>
  <si>
    <t xml:space="preserve">Equipment: </t>
  </si>
  <si>
    <t xml:space="preserve">Item 1.99H </t>
  </si>
  <si>
    <t xml:space="preserve">Item 1.99J </t>
  </si>
  <si>
    <t xml:space="preserve">Item 1.99L </t>
  </si>
  <si>
    <t xml:space="preserve">3.01+3.02+3.03 </t>
  </si>
  <si>
    <t xml:space="preserve">3.04+3.05 </t>
  </si>
  <si>
    <t>Sales Tax</t>
  </si>
  <si>
    <t>Total Material Cost</t>
  </si>
  <si>
    <t>Revised:</t>
  </si>
  <si>
    <t>Rate</t>
  </si>
  <si>
    <t>(Fully Loaded)</t>
  </si>
  <si>
    <t xml:space="preserve"> (List totals from attached HECO-SC-1 forms)</t>
  </si>
  <si>
    <t>M</t>
  </si>
  <si>
    <t>=</t>
  </si>
  <si>
    <t>Qty Units Table</t>
  </si>
  <si>
    <t>CONSTRUCTION MANAGER/ GENERAL CONTRACTOR ESTIMATE FOR CHANGE ORDER</t>
  </si>
  <si>
    <t>CM/GC DIRECT COSTS</t>
  </si>
  <si>
    <t xml:space="preserve">  Subtotal Direct Costs:</t>
  </si>
  <si>
    <t>Subtotal Labor</t>
  </si>
  <si>
    <t>CM/GC Direct Subtotal</t>
  </si>
  <si>
    <t xml:space="preserve">CM/GC:  </t>
  </si>
  <si>
    <t>(3.09+3.10+3.11)</t>
  </si>
  <si>
    <t>Total Direct Labor Costs</t>
  </si>
  <si>
    <t>Total Direct Material Costs</t>
  </si>
  <si>
    <t>Total Direct Equipment Costs</t>
  </si>
  <si>
    <t>CM/GC SDI/ Subguard &amp;/or CCIP Costs</t>
  </si>
  <si>
    <t>CM/GC Direct O&amp;P (%)</t>
  </si>
  <si>
    <t>CM/GC Direct Subtotal w/ O&amp;P</t>
  </si>
  <si>
    <t>Additional Bond, Insurance, Bus. Lic. Costs**</t>
  </si>
  <si>
    <t>Notes:  See O&amp;P Markup Limitations Tab Per DGS General Conditions - CO-7.</t>
  </si>
  <si>
    <t xml:space="preserve">O&amp;P Limited to 15% on Direct/ Self-Performed Work at Any Tier. </t>
  </si>
  <si>
    <t xml:space="preserve">             HECO-GC-1</t>
  </si>
  <si>
    <t>3.07.1</t>
  </si>
  <si>
    <t>3.08.1</t>
  </si>
  <si>
    <t>CM/GC O&amp;P on Sub-Subs (%)*</t>
  </si>
  <si>
    <t>Subcontractor Subtotal(s)</t>
  </si>
  <si>
    <t xml:space="preserve">  Total Subcontractor Subtotals</t>
  </si>
  <si>
    <t>** Additional CM Bond, Insurance, Business License Costs Allowed Only if Not Included in Original CM Price Proposal Based on Estimated Construction Cost Minus CM Fee.</t>
  </si>
  <si>
    <t>SUB &amp; SUB-SUBCONTRACTOR COSTS</t>
  </si>
  <si>
    <t>Total Equipment Cost</t>
  </si>
  <si>
    <t>From Item(s) 3.06 HECO-SC-1(s)</t>
  </si>
  <si>
    <t>From Item(s) 3.09 HECO-SC-1(s)</t>
  </si>
  <si>
    <t>Item 3.06 HECO-SC-1(s)</t>
  </si>
  <si>
    <t>CM/GC/Sub/SubSub Subtotal w/ O&amp;P</t>
  </si>
  <si>
    <t>Item 3.09 HECO-SC-1(s)</t>
  </si>
  <si>
    <t>Sub-Subcontractor Subtotals</t>
  </si>
  <si>
    <t xml:space="preserve">  Total Sub-Subcontractor Subtotals</t>
  </si>
  <si>
    <t xml:space="preserve">3.06 Thru 3.08 </t>
  </si>
  <si>
    <r>
      <t xml:space="preserve">* The CM/GC Shall Ensure </t>
    </r>
    <r>
      <rPr>
        <b/>
        <u/>
        <sz val="12"/>
        <color rgb="FFFF0000"/>
        <rFont val="Arial"/>
        <family val="2"/>
      </rPr>
      <t>HECO-GC-1 Item No. 3.08.1 O&amp;P %</t>
    </r>
    <r>
      <rPr>
        <b/>
        <sz val="12"/>
        <color rgb="FFFF0000"/>
        <rFont val="Arial"/>
        <family val="2"/>
      </rPr>
      <t xml:space="preserve"> + </t>
    </r>
    <r>
      <rPr>
        <b/>
        <u/>
        <sz val="12"/>
        <color rgb="FFFF0000"/>
        <rFont val="Arial"/>
        <family val="2"/>
      </rPr>
      <t>HECO-SC-1 Item No. 3.08 O&amp;P %</t>
    </r>
    <r>
      <rPr>
        <b/>
        <sz val="12"/>
        <color rgb="FFFF0000"/>
        <rFont val="Arial"/>
        <family val="2"/>
      </rPr>
      <t xml:space="preserve"> is </t>
    </r>
    <r>
      <rPr>
        <b/>
        <u/>
        <sz val="12"/>
        <color rgb="FFFF0000"/>
        <rFont val="Arial"/>
        <family val="2"/>
      </rPr>
      <t xml:space="preserve">Limited to Cumulative O&amp;P Markup Total of 10% </t>
    </r>
    <r>
      <rPr>
        <b/>
        <sz val="12"/>
        <color rgb="FFFF0000"/>
        <rFont val="Arial"/>
        <family val="2"/>
      </rPr>
      <t>on This Indirect/ Subcontracted Work (i.e How to Share if Multiple Tier Subs).</t>
    </r>
  </si>
  <si>
    <t>CM/GC O&amp;P on Subs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</si>
</sst>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mm/dd/yyyy"/>
    <numFmt numFmtId="166" formatCode="_(* #,##0_);_(* \(#,##0\);_(* &quot;-&quot;??_);_(@_)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u/>
      <sz val="24"/>
      <color indexed="8"/>
      <name val="Arial"/>
      <family val="2"/>
    </font>
    <font>
      <b/>
      <sz val="24"/>
      <color indexed="8"/>
      <name val="Arial"/>
      <family val="2"/>
    </font>
    <font>
      <b/>
      <u/>
      <sz val="14"/>
      <color indexed="8"/>
      <name val="Arial"/>
      <family val="2"/>
    </font>
    <font>
      <u/>
      <sz val="12"/>
      <color indexed="8"/>
      <name val="Arial"/>
      <family val="2"/>
    </font>
    <font>
      <b/>
      <sz val="18"/>
      <color indexed="8"/>
      <name val="Arial"/>
      <family val="2"/>
    </font>
    <font>
      <u/>
      <sz val="14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sz val="16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u/>
      <sz val="6"/>
      <color theme="10"/>
      <name val="Arial"/>
      <family val="2"/>
    </font>
    <font>
      <u/>
      <sz val="16"/>
      <color theme="10"/>
      <name val="Arial"/>
      <family val="2"/>
    </font>
    <font>
      <b/>
      <sz val="20"/>
      <name val="Arial"/>
      <family val="2"/>
    </font>
    <font>
      <b/>
      <sz val="12"/>
      <color indexed="81"/>
      <name val="Tahoma"/>
      <family val="2"/>
    </font>
    <font>
      <sz val="12"/>
      <color indexed="8"/>
      <name val="Arial"/>
      <family val="2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0"/>
      <color indexed="8"/>
      <name val="Arial"/>
      <family val="2"/>
    </font>
    <font>
      <sz val="12"/>
      <color rgb="FFFF0000"/>
      <name val="Arial"/>
      <family val="2"/>
    </font>
    <font>
      <b/>
      <sz val="24"/>
      <color rgb="FF000000"/>
      <name val="Arial"/>
      <family val="2"/>
    </font>
    <font>
      <b/>
      <sz val="13"/>
      <color indexed="8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lightGray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1">
    <border>
      <left/>
      <right/>
      <top/>
      <bottom/>
      <diagonal/>
    </border>
    <border>
      <left/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ck">
        <color indexed="8"/>
      </right>
      <top style="thin">
        <color indexed="8"/>
      </top>
      <bottom style="dotted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8"/>
      </bottom>
      <diagonal/>
    </border>
    <border>
      <left/>
      <right/>
      <top style="thick">
        <color indexed="64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64"/>
      </right>
      <top/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ck">
        <color indexed="64"/>
      </right>
      <top style="thin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64"/>
      </right>
      <top/>
      <bottom style="dotted">
        <color indexed="8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thick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8"/>
      </bottom>
      <diagonal/>
    </border>
    <border>
      <left/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 style="dotted">
        <color indexed="8"/>
      </top>
      <bottom style="thick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ck">
        <color indexed="8"/>
      </bottom>
      <diagonal/>
    </border>
    <border>
      <left/>
      <right style="thin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/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64"/>
      </bottom>
      <diagonal/>
    </border>
    <border>
      <left style="thick">
        <color indexed="64"/>
      </left>
      <right style="thin">
        <color indexed="8"/>
      </right>
      <top style="dotted">
        <color indexed="64"/>
      </top>
      <bottom style="thick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4">
    <xf numFmtId="0" fontId="0" fillId="2" borderId="0"/>
    <xf numFmtId="0" fontId="28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1" fillId="0" borderId="0"/>
  </cellStyleXfs>
  <cellXfs count="241">
    <xf numFmtId="0" fontId="0" fillId="2" borderId="0" xfId="0"/>
    <xf numFmtId="7" fontId="0" fillId="2" borderId="1" xfId="0" applyNumberFormat="1" applyBorder="1"/>
    <xf numFmtId="7" fontId="0" fillId="3" borderId="2" xfId="0" applyNumberFormat="1" applyFill="1" applyBorder="1"/>
    <xf numFmtId="0" fontId="2" fillId="2" borderId="0" xfId="0" applyFont="1"/>
    <xf numFmtId="7" fontId="0" fillId="2" borderId="3" xfId="0" applyNumberFormat="1" applyBorder="1"/>
    <xf numFmtId="0" fontId="4" fillId="2" borderId="0" xfId="0" applyFont="1"/>
    <xf numFmtId="39" fontId="0" fillId="2" borderId="5" xfId="0" applyNumberFormat="1" applyBorder="1"/>
    <xf numFmtId="0" fontId="0" fillId="2" borderId="6" xfId="0" applyBorder="1" applyAlignment="1">
      <alignment horizontal="center"/>
    </xf>
    <xf numFmtId="0" fontId="0" fillId="2" borderId="7" xfId="0" applyBorder="1" applyAlignment="1">
      <alignment horizontal="center"/>
    </xf>
    <xf numFmtId="2" fontId="6" fillId="2" borderId="0" xfId="0" applyNumberFormat="1" applyFont="1" applyAlignment="1">
      <alignment horizontal="center"/>
    </xf>
    <xf numFmtId="0" fontId="0" fillId="2" borderId="8" xfId="0" applyBorder="1"/>
    <xf numFmtId="0" fontId="0" fillId="2" borderId="9" xfId="0" applyBorder="1"/>
    <xf numFmtId="0" fontId="0" fillId="2" borderId="0" xfId="0" applyAlignment="1">
      <alignment horizontal="centerContinuous"/>
    </xf>
    <xf numFmtId="0" fontId="7" fillId="2" borderId="0" xfId="0" applyFont="1" applyAlignment="1">
      <alignment horizontal="centerContinuous"/>
    </xf>
    <xf numFmtId="0" fontId="0" fillId="2" borderId="0" xfId="0" applyAlignment="1">
      <alignment horizontal="right"/>
    </xf>
    <xf numFmtId="0" fontId="0" fillId="2" borderId="10" xfId="0" applyBorder="1"/>
    <xf numFmtId="0" fontId="5" fillId="2" borderId="11" xfId="0" applyFont="1" applyBorder="1" applyAlignment="1">
      <alignment horizontal="center"/>
    </xf>
    <xf numFmtId="0" fontId="5" fillId="2" borderId="9" xfId="0" applyFont="1" applyBorder="1" applyAlignment="1">
      <alignment horizontal="center"/>
    </xf>
    <xf numFmtId="0" fontId="5" fillId="2" borderId="13" xfId="0" applyFont="1" applyBorder="1" applyAlignment="1">
      <alignment horizontal="center"/>
    </xf>
    <xf numFmtId="0" fontId="5" fillId="2" borderId="14" xfId="0" applyFont="1" applyBorder="1" applyAlignment="1">
      <alignment horizontal="center"/>
    </xf>
    <xf numFmtId="0" fontId="5" fillId="2" borderId="15" xfId="0" applyFont="1" applyBorder="1" applyAlignment="1">
      <alignment horizontal="center"/>
    </xf>
    <xf numFmtId="0" fontId="8" fillId="2" borderId="0" xfId="0" applyFont="1"/>
    <xf numFmtId="0" fontId="5" fillId="2" borderId="3" xfId="0" applyFont="1" applyBorder="1" applyAlignment="1">
      <alignment horizontal="center"/>
    </xf>
    <xf numFmtId="0" fontId="8" fillId="2" borderId="0" xfId="0" applyFont="1" applyAlignment="1">
      <alignment horizontal="right"/>
    </xf>
    <xf numFmtId="0" fontId="10" fillId="2" borderId="0" xfId="0" applyFont="1" applyAlignment="1">
      <alignment horizontal="centerContinuous" vertical="top"/>
    </xf>
    <xf numFmtId="0" fontId="6" fillId="2" borderId="0" xfId="0" applyFont="1" applyAlignment="1">
      <alignment vertical="top"/>
    </xf>
    <xf numFmtId="0" fontId="5" fillId="2" borderId="16" xfId="0" applyFont="1" applyBorder="1" applyAlignment="1">
      <alignment horizontal="center"/>
    </xf>
    <xf numFmtId="0" fontId="0" fillId="2" borderId="15" xfId="0" applyBorder="1"/>
    <xf numFmtId="0" fontId="5" fillId="2" borderId="17" xfId="0" applyFont="1" applyBorder="1"/>
    <xf numFmtId="0" fontId="5" fillId="2" borderId="0" xfId="0" applyFont="1"/>
    <xf numFmtId="0" fontId="5" fillId="2" borderId="15" xfId="0" applyFont="1" applyBorder="1"/>
    <xf numFmtId="0" fontId="12" fillId="2" borderId="0" xfId="0" applyFont="1" applyAlignment="1">
      <alignment horizontal="centerContinuous"/>
    </xf>
    <xf numFmtId="0" fontId="13" fillId="2" borderId="0" xfId="0" applyFont="1" applyAlignment="1">
      <alignment horizontal="centerContinuous"/>
    </xf>
    <xf numFmtId="0" fontId="0" fillId="3" borderId="18" xfId="0" applyFill="1" applyBorder="1"/>
    <xf numFmtId="0" fontId="15" fillId="2" borderId="0" xfId="0" applyFont="1"/>
    <xf numFmtId="0" fontId="0" fillId="2" borderId="12" xfId="0" applyBorder="1" applyAlignment="1">
      <alignment horizontal="centerContinuous"/>
    </xf>
    <xf numFmtId="0" fontId="0" fillId="2" borderId="14" xfId="0" applyBorder="1" applyAlignment="1">
      <alignment horizontal="centerContinuous"/>
    </xf>
    <xf numFmtId="2" fontId="14" fillId="2" borderId="19" xfId="0" applyNumberFormat="1" applyFont="1" applyBorder="1" applyAlignment="1">
      <alignment horizontal="centerContinuous"/>
    </xf>
    <xf numFmtId="0" fontId="17" fillId="2" borderId="20" xfId="0" applyFont="1" applyBorder="1" applyAlignment="1">
      <alignment horizontal="centerContinuous"/>
    </xf>
    <xf numFmtId="0" fontId="18" fillId="2" borderId="0" xfId="0" applyFont="1"/>
    <xf numFmtId="0" fontId="19" fillId="2" borderId="0" xfId="0" applyFont="1" applyAlignment="1">
      <alignment horizontal="left"/>
    </xf>
    <xf numFmtId="0" fontId="2" fillId="2" borderId="0" xfId="0" applyFont="1" applyAlignment="1">
      <alignment horizontal="right"/>
    </xf>
    <xf numFmtId="2" fontId="14" fillId="2" borderId="21" xfId="0" applyNumberFormat="1" applyFont="1" applyBorder="1" applyAlignment="1">
      <alignment horizontal="centerContinuous"/>
    </xf>
    <xf numFmtId="0" fontId="0" fillId="2" borderId="22" xfId="0" applyBorder="1" applyAlignment="1">
      <alignment horizontal="centerContinuous"/>
    </xf>
    <xf numFmtId="0" fontId="0" fillId="2" borderId="23" xfId="0" applyBorder="1" applyAlignment="1">
      <alignment horizontal="centerContinuous"/>
    </xf>
    <xf numFmtId="0" fontId="5" fillId="2" borderId="24" xfId="0" applyFont="1" applyBorder="1" applyAlignment="1">
      <alignment horizontal="center"/>
    </xf>
    <xf numFmtId="0" fontId="5" fillId="2" borderId="25" xfId="0" applyFont="1" applyBorder="1" applyAlignment="1">
      <alignment horizontal="center"/>
    </xf>
    <xf numFmtId="0" fontId="5" fillId="2" borderId="26" xfId="0" applyFont="1" applyBorder="1" applyAlignment="1">
      <alignment horizontal="center"/>
    </xf>
    <xf numFmtId="0" fontId="5" fillId="2" borderId="27" xfId="0" applyFont="1" applyBorder="1" applyAlignment="1">
      <alignment horizontal="center"/>
    </xf>
    <xf numFmtId="0" fontId="0" fillId="2" borderId="28" xfId="0" applyBorder="1" applyAlignment="1">
      <alignment horizontal="center"/>
    </xf>
    <xf numFmtId="0" fontId="0" fillId="2" borderId="29" xfId="0" applyBorder="1" applyAlignment="1">
      <alignment horizontal="center"/>
    </xf>
    <xf numFmtId="2" fontId="6" fillId="2" borderId="30" xfId="0" applyNumberFormat="1" applyFont="1" applyBorder="1" applyAlignment="1">
      <alignment horizontal="center"/>
    </xf>
    <xf numFmtId="7" fontId="0" fillId="2" borderId="31" xfId="0" applyNumberFormat="1" applyBorder="1"/>
    <xf numFmtId="2" fontId="6" fillId="2" borderId="26" xfId="0" applyNumberFormat="1" applyFont="1" applyBorder="1" applyAlignment="1">
      <alignment horizontal="center"/>
    </xf>
    <xf numFmtId="0" fontId="0" fillId="2" borderId="33" xfId="0" applyBorder="1"/>
    <xf numFmtId="0" fontId="0" fillId="2" borderId="34" xfId="0" applyBorder="1"/>
    <xf numFmtId="0" fontId="0" fillId="2" borderId="35" xfId="0" applyBorder="1"/>
    <xf numFmtId="0" fontId="0" fillId="2" borderId="27" xfId="0" applyBorder="1" applyAlignment="1">
      <alignment horizontal="centerContinuous"/>
    </xf>
    <xf numFmtId="2" fontId="6" fillId="2" borderId="19" xfId="0" applyNumberFormat="1" applyFont="1" applyBorder="1" applyAlignment="1">
      <alignment horizontal="center"/>
    </xf>
    <xf numFmtId="7" fontId="0" fillId="2" borderId="25" xfId="0" applyNumberFormat="1" applyBorder="1"/>
    <xf numFmtId="0" fontId="0" fillId="2" borderId="37" xfId="0" applyBorder="1"/>
    <xf numFmtId="0" fontId="0" fillId="2" borderId="38" xfId="0" applyBorder="1"/>
    <xf numFmtId="0" fontId="0" fillId="2" borderId="32" xfId="0" applyBorder="1"/>
    <xf numFmtId="0" fontId="5" fillId="2" borderId="39" xfId="0" applyFont="1" applyBorder="1" applyAlignment="1">
      <alignment horizontal="center"/>
    </xf>
    <xf numFmtId="0" fontId="5" fillId="2" borderId="40" xfId="0" applyFont="1" applyBorder="1" applyAlignment="1">
      <alignment horizontal="center"/>
    </xf>
    <xf numFmtId="7" fontId="0" fillId="2" borderId="41" xfId="0" applyNumberFormat="1" applyBorder="1"/>
    <xf numFmtId="2" fontId="6" fillId="2" borderId="42" xfId="0" applyNumberFormat="1" applyFont="1" applyBorder="1" applyAlignment="1">
      <alignment horizontal="center"/>
    </xf>
    <xf numFmtId="7" fontId="0" fillId="2" borderId="43" xfId="0" applyNumberFormat="1" applyBorder="1"/>
    <xf numFmtId="2" fontId="6" fillId="2" borderId="24" xfId="0" applyNumberFormat="1" applyFont="1" applyBorder="1" applyAlignment="1">
      <alignment horizontal="center"/>
    </xf>
    <xf numFmtId="0" fontId="9" fillId="2" borderId="0" xfId="0" applyFont="1"/>
    <xf numFmtId="7" fontId="0" fillId="2" borderId="44" xfId="0" applyNumberFormat="1" applyBorder="1"/>
    <xf numFmtId="0" fontId="0" fillId="2" borderId="34" xfId="0" applyBorder="1" applyAlignment="1">
      <alignment horizontal="centerContinuous"/>
    </xf>
    <xf numFmtId="0" fontId="0" fillId="2" borderId="35" xfId="0" applyBorder="1" applyAlignment="1">
      <alignment horizontal="centerContinuous"/>
    </xf>
    <xf numFmtId="2" fontId="14" fillId="2" borderId="45" xfId="0" applyNumberFormat="1" applyFont="1" applyBorder="1" applyAlignment="1">
      <alignment horizontal="centerContinuous"/>
    </xf>
    <xf numFmtId="0" fontId="17" fillId="2" borderId="40" xfId="0" applyFont="1" applyBorder="1" applyAlignment="1">
      <alignment horizontal="centerContinuous"/>
    </xf>
    <xf numFmtId="0" fontId="3" fillId="2" borderId="0" xfId="0" applyFont="1"/>
    <xf numFmtId="7" fontId="2" fillId="2" borderId="0" xfId="0" applyNumberFormat="1" applyFont="1" applyAlignment="1">
      <alignment horizontal="left"/>
    </xf>
    <xf numFmtId="7" fontId="0" fillId="2" borderId="0" xfId="0" applyNumberFormat="1" applyAlignment="1">
      <alignment horizontal="left"/>
    </xf>
    <xf numFmtId="2" fontId="6" fillId="2" borderId="46" xfId="0" applyNumberFormat="1" applyFont="1" applyBorder="1" applyAlignment="1">
      <alignment horizontal="center"/>
    </xf>
    <xf numFmtId="0" fontId="5" fillId="2" borderId="38" xfId="0" applyFont="1" applyBorder="1"/>
    <xf numFmtId="7" fontId="5" fillId="2" borderId="38" xfId="0" applyNumberFormat="1" applyFont="1" applyBorder="1" applyAlignment="1">
      <alignment horizontal="left"/>
    </xf>
    <xf numFmtId="7" fontId="0" fillId="2" borderId="47" xfId="0" applyNumberFormat="1" applyBorder="1"/>
    <xf numFmtId="0" fontId="14" fillId="2" borderId="0" xfId="0" applyFont="1" applyAlignment="1">
      <alignment horizontal="centerContinuous"/>
    </xf>
    <xf numFmtId="0" fontId="4" fillId="2" borderId="0" xfId="0" applyFont="1" applyAlignment="1">
      <alignment horizontal="centerContinuous"/>
    </xf>
    <xf numFmtId="0" fontId="20" fillId="2" borderId="0" xfId="0" applyFont="1" applyAlignment="1">
      <alignment horizontal="centerContinuous"/>
    </xf>
    <xf numFmtId="0" fontId="14" fillId="2" borderId="0" xfId="0" applyFont="1" applyAlignment="1">
      <alignment horizontal="left"/>
    </xf>
    <xf numFmtId="0" fontId="14" fillId="2" borderId="0" xfId="0" applyFont="1"/>
    <xf numFmtId="0" fontId="0" fillId="2" borderId="16" xfId="0" applyBorder="1" applyAlignment="1">
      <alignment horizontal="centerContinuous"/>
    </xf>
    <xf numFmtId="0" fontId="4" fillId="2" borderId="16" xfId="0" applyFont="1" applyBorder="1" applyAlignment="1">
      <alignment horizontal="centerContinuous"/>
    </xf>
    <xf numFmtId="0" fontId="14" fillId="2" borderId="25" xfId="0" applyFont="1" applyBorder="1" applyAlignment="1">
      <alignment horizontal="centerContinuous"/>
    </xf>
    <xf numFmtId="7" fontId="0" fillId="2" borderId="49" xfId="0" applyNumberFormat="1" applyBorder="1"/>
    <xf numFmtId="7" fontId="2" fillId="2" borderId="4" xfId="0" applyNumberFormat="1" applyFont="1" applyBorder="1"/>
    <xf numFmtId="0" fontId="14" fillId="2" borderId="0" xfId="0" applyFont="1" applyAlignment="1">
      <alignment horizontal="right"/>
    </xf>
    <xf numFmtId="0" fontId="19" fillId="2" borderId="0" xfId="0" applyFont="1" applyAlignment="1">
      <alignment horizontal="right"/>
    </xf>
    <xf numFmtId="0" fontId="0" fillId="4" borderId="50" xfId="0" applyFill="1" applyBorder="1"/>
    <xf numFmtId="0" fontId="0" fillId="2" borderId="18" xfId="0" applyBorder="1"/>
    <xf numFmtId="2" fontId="6" fillId="5" borderId="30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39" fontId="0" fillId="5" borderId="5" xfId="0" applyNumberFormat="1" applyFill="1" applyBorder="1" applyProtection="1">
      <protection locked="0"/>
    </xf>
    <xf numFmtId="2" fontId="6" fillId="5" borderId="46" xfId="0" applyNumberFormat="1" applyFont="1" applyFill="1" applyBorder="1" applyAlignment="1" applyProtection="1">
      <alignment horizontal="center"/>
      <protection locked="0"/>
    </xf>
    <xf numFmtId="0" fontId="0" fillId="5" borderId="48" xfId="0" applyFill="1" applyBorder="1" applyProtection="1">
      <protection locked="0"/>
    </xf>
    <xf numFmtId="39" fontId="0" fillId="5" borderId="48" xfId="0" applyNumberFormat="1" applyFill="1" applyBorder="1" applyProtection="1">
      <protection locked="0"/>
    </xf>
    <xf numFmtId="7" fontId="0" fillId="5" borderId="5" xfId="0" applyNumberFormat="1" applyFill="1" applyBorder="1" applyProtection="1">
      <protection locked="0"/>
    </xf>
    <xf numFmtId="7" fontId="0" fillId="5" borderId="48" xfId="0" applyNumberFormat="1" applyFill="1" applyBorder="1" applyProtection="1">
      <protection locked="0"/>
    </xf>
    <xf numFmtId="0" fontId="0" fillId="2" borderId="10" xfId="0" applyBorder="1" applyAlignment="1">
      <alignment horizontal="right"/>
    </xf>
    <xf numFmtId="0" fontId="0" fillId="2" borderId="8" xfId="0" applyBorder="1" applyAlignment="1">
      <alignment horizontal="right"/>
    </xf>
    <xf numFmtId="0" fontId="21" fillId="2" borderId="0" xfId="0" applyFont="1" applyAlignment="1">
      <alignment horizontal="left"/>
    </xf>
    <xf numFmtId="0" fontId="18" fillId="5" borderId="0" xfId="0" applyFont="1" applyFill="1" applyProtection="1">
      <protection locked="0"/>
    </xf>
    <xf numFmtId="0" fontId="0" fillId="5" borderId="51" xfId="0" applyFill="1" applyBorder="1" applyProtection="1">
      <protection locked="0"/>
    </xf>
    <xf numFmtId="39" fontId="0" fillId="5" borderId="51" xfId="0" applyNumberFormat="1" applyFill="1" applyBorder="1" applyProtection="1">
      <protection locked="0"/>
    </xf>
    <xf numFmtId="7" fontId="0" fillId="5" borderId="31" xfId="0" applyNumberFormat="1" applyFill="1" applyBorder="1" applyProtection="1">
      <protection locked="0"/>
    </xf>
    <xf numFmtId="7" fontId="0" fillId="5" borderId="52" xfId="0" applyNumberFormat="1" applyFill="1" applyBorder="1" applyProtection="1">
      <protection locked="0"/>
    </xf>
    <xf numFmtId="0" fontId="22" fillId="2" borderId="0" xfId="0" applyFont="1"/>
    <xf numFmtId="0" fontId="0" fillId="2" borderId="0" xfId="0" applyProtection="1">
      <protection locked="0"/>
    </xf>
    <xf numFmtId="0" fontId="6" fillId="2" borderId="8" xfId="0" applyFont="1" applyBorder="1"/>
    <xf numFmtId="0" fontId="26" fillId="2" borderId="0" xfId="0" applyFont="1" applyAlignment="1">
      <alignment horizontal="left"/>
    </xf>
    <xf numFmtId="0" fontId="29" fillId="2" borderId="0" xfId="1" applyNumberFormat="1" applyFont="1" applyFill="1" applyAlignment="1" applyProtection="1"/>
    <xf numFmtId="0" fontId="27" fillId="2" borderId="0" xfId="0" applyFont="1"/>
    <xf numFmtId="0" fontId="17" fillId="2" borderId="12" xfId="0" applyFont="1" applyBorder="1" applyAlignment="1">
      <alignment horizontal="centerContinuous"/>
    </xf>
    <xf numFmtId="0" fontId="5" fillId="2" borderId="0" xfId="0" applyFont="1" applyAlignment="1">
      <alignment horizontal="center"/>
    </xf>
    <xf numFmtId="0" fontId="0" fillId="2" borderId="53" xfId="0" applyBorder="1" applyAlignment="1">
      <alignment horizontal="center"/>
    </xf>
    <xf numFmtId="7" fontId="0" fillId="2" borderId="0" xfId="0" applyNumberFormat="1"/>
    <xf numFmtId="7" fontId="25" fillId="6" borderId="3" xfId="0" applyNumberFormat="1" applyFont="1" applyFill="1" applyBorder="1" applyProtection="1">
      <protection locked="0"/>
    </xf>
    <xf numFmtId="7" fontId="0" fillId="2" borderId="58" xfId="0" applyNumberFormat="1" applyBorder="1"/>
    <xf numFmtId="7" fontId="5" fillId="2" borderId="59" xfId="0" applyNumberFormat="1" applyFont="1" applyBorder="1" applyAlignment="1">
      <alignment horizontal="left"/>
    </xf>
    <xf numFmtId="164" fontId="0" fillId="2" borderId="64" xfId="0" applyNumberFormat="1" applyBorder="1" applyAlignment="1">
      <alignment horizontal="center"/>
    </xf>
    <xf numFmtId="7" fontId="0" fillId="0" borderId="0" xfId="0" applyNumberFormat="1" applyFill="1" applyProtection="1">
      <protection locked="0"/>
    </xf>
    <xf numFmtId="0" fontId="0" fillId="2" borderId="76" xfId="0" applyBorder="1" applyAlignment="1">
      <alignment horizontal="centerContinuous"/>
    </xf>
    <xf numFmtId="0" fontId="0" fillId="2" borderId="76" xfId="0" applyBorder="1"/>
    <xf numFmtId="0" fontId="25" fillId="5" borderId="5" xfId="0" applyFont="1" applyFill="1" applyBorder="1" applyProtection="1">
      <protection locked="0"/>
    </xf>
    <xf numFmtId="0" fontId="0" fillId="0" borderId="0" xfId="0" applyFill="1"/>
    <xf numFmtId="0" fontId="16" fillId="0" borderId="0" xfId="0" applyFont="1" applyFill="1"/>
    <xf numFmtId="0" fontId="0" fillId="0" borderId="0" xfId="0" applyFill="1" applyAlignment="1">
      <alignment horizontal="right"/>
    </xf>
    <xf numFmtId="0" fontId="4" fillId="2" borderId="0" xfId="0" applyFont="1" applyAlignment="1">
      <alignment horizontal="right"/>
    </xf>
    <xf numFmtId="165" fontId="23" fillId="2" borderId="0" xfId="0" applyNumberFormat="1" applyFont="1"/>
    <xf numFmtId="10" fontId="0" fillId="0" borderId="0" xfId="0" applyNumberFormat="1" applyFill="1" applyProtection="1">
      <protection locked="0"/>
    </xf>
    <xf numFmtId="7" fontId="3" fillId="2" borderId="77" xfId="0" applyNumberFormat="1" applyFont="1" applyBorder="1"/>
    <xf numFmtId="7" fontId="0" fillId="6" borderId="78" xfId="0" applyNumberFormat="1" applyFill="1" applyBorder="1"/>
    <xf numFmtId="0" fontId="32" fillId="2" borderId="9" xfId="0" applyFont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79" xfId="0" applyFill="1" applyBorder="1" applyAlignment="1">
      <alignment horizontal="right"/>
    </xf>
    <xf numFmtId="166" fontId="0" fillId="0" borderId="80" xfId="2" applyNumberFormat="1" applyFont="1" applyFill="1" applyBorder="1"/>
    <xf numFmtId="0" fontId="0" fillId="0" borderId="81" xfId="0" applyFill="1" applyBorder="1" applyAlignment="1">
      <alignment horizontal="right"/>
    </xf>
    <xf numFmtId="0" fontId="0" fillId="0" borderId="82" xfId="0" quotePrefix="1" applyFill="1" applyBorder="1" applyAlignment="1" applyProtection="1">
      <alignment horizontal="center"/>
      <protection locked="0"/>
    </xf>
    <xf numFmtId="166" fontId="0" fillId="0" borderId="83" xfId="2" applyNumberFormat="1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87" xfId="0" applyFill="1" applyBorder="1" applyAlignment="1" applyProtection="1">
      <alignment horizontal="center"/>
      <protection locked="0"/>
    </xf>
    <xf numFmtId="39" fontId="0" fillId="2" borderId="88" xfId="0" applyNumberFormat="1" applyBorder="1"/>
    <xf numFmtId="7" fontId="0" fillId="2" borderId="87" xfId="0" applyNumberFormat="1" applyBorder="1"/>
    <xf numFmtId="7" fontId="0" fillId="5" borderId="89" xfId="0" applyNumberFormat="1" applyFill="1" applyBorder="1" applyProtection="1">
      <protection locked="0"/>
    </xf>
    <xf numFmtId="7" fontId="0" fillId="2" borderId="67" xfId="0" applyNumberFormat="1" applyBorder="1"/>
    <xf numFmtId="0" fontId="6" fillId="2" borderId="10" xfId="0" applyFont="1" applyBorder="1"/>
    <xf numFmtId="10" fontId="0" fillId="6" borderId="91" xfId="0" applyNumberFormat="1" applyFill="1" applyBorder="1" applyAlignment="1" applyProtection="1">
      <alignment horizontal="right"/>
      <protection locked="0"/>
    </xf>
    <xf numFmtId="7" fontId="0" fillId="2" borderId="92" xfId="0" applyNumberFormat="1" applyBorder="1"/>
    <xf numFmtId="0" fontId="0" fillId="7" borderId="93" xfId="0" applyFill="1" applyBorder="1"/>
    <xf numFmtId="0" fontId="6" fillId="2" borderId="15" xfId="0" applyFont="1" applyBorder="1"/>
    <xf numFmtId="0" fontId="35" fillId="2" borderId="15" xfId="0" applyFont="1" applyBorder="1" applyAlignment="1">
      <alignment horizontal="centerContinuous"/>
    </xf>
    <xf numFmtId="0" fontId="36" fillId="2" borderId="34" xfId="0" applyFont="1" applyBorder="1" applyAlignment="1">
      <alignment horizontal="centerContinuous"/>
    </xf>
    <xf numFmtId="2" fontId="37" fillId="2" borderId="36" xfId="0" applyNumberFormat="1" applyFont="1" applyBorder="1" applyAlignment="1">
      <alignment horizontal="centerContinuous"/>
    </xf>
    <xf numFmtId="2" fontId="37" fillId="2" borderId="33" xfId="0" applyNumberFormat="1" applyFont="1" applyBorder="1" applyAlignment="1">
      <alignment horizontal="centerContinuous"/>
    </xf>
    <xf numFmtId="0" fontId="0" fillId="5" borderId="11" xfId="0" applyFill="1" applyBorder="1" applyProtection="1">
      <protection locked="0"/>
    </xf>
    <xf numFmtId="7" fontId="0" fillId="5" borderId="25" xfId="0" applyNumberFormat="1" applyFill="1" applyBorder="1" applyProtection="1">
      <protection locked="0"/>
    </xf>
    <xf numFmtId="2" fontId="6" fillId="2" borderId="94" xfId="0" applyNumberFormat="1" applyFont="1" applyBorder="1" applyAlignment="1">
      <alignment horizontal="center"/>
    </xf>
    <xf numFmtId="0" fontId="6" fillId="2" borderId="95" xfId="0" applyFont="1" applyBorder="1"/>
    <xf numFmtId="0" fontId="0" fillId="2" borderId="95" xfId="0" applyBorder="1"/>
    <xf numFmtId="0" fontId="0" fillId="2" borderId="96" xfId="0" applyBorder="1"/>
    <xf numFmtId="7" fontId="0" fillId="5" borderId="97" xfId="0" applyNumberFormat="1" applyFill="1" applyBorder="1" applyProtection="1">
      <protection locked="0"/>
    </xf>
    <xf numFmtId="0" fontId="25" fillId="2" borderId="0" xfId="0" applyFont="1" applyAlignment="1">
      <alignment horizontal="left"/>
    </xf>
    <xf numFmtId="0" fontId="0" fillId="5" borderId="88" xfId="0" applyFill="1" applyBorder="1" applyProtection="1">
      <protection locked="0"/>
    </xf>
    <xf numFmtId="7" fontId="0" fillId="5" borderId="67" xfId="0" applyNumberFormat="1" applyFill="1" applyBorder="1" applyProtection="1">
      <protection locked="0"/>
    </xf>
    <xf numFmtId="2" fontId="6" fillId="2" borderId="98" xfId="0" applyNumberFormat="1" applyFont="1" applyBorder="1" applyAlignment="1">
      <alignment horizontal="center"/>
    </xf>
    <xf numFmtId="0" fontId="38" fillId="2" borderId="0" xfId="0" applyFont="1"/>
    <xf numFmtId="0" fontId="40" fillId="8" borderId="91" xfId="0" applyFont="1" applyFill="1" applyBorder="1"/>
    <xf numFmtId="0" fontId="0" fillId="8" borderId="91" xfId="0" applyFill="1" applyBorder="1"/>
    <xf numFmtId="0" fontId="41" fillId="2" borderId="0" xfId="0" applyFont="1"/>
    <xf numFmtId="10" fontId="25" fillId="6" borderId="91" xfId="0" applyNumberFormat="1" applyFont="1" applyFill="1" applyBorder="1" applyAlignment="1" applyProtection="1">
      <alignment horizontal="right"/>
      <protection locked="0"/>
    </xf>
    <xf numFmtId="0" fontId="39" fillId="2" borderId="0" xfId="0" applyFont="1" applyAlignment="1">
      <alignment vertical="top"/>
    </xf>
    <xf numFmtId="0" fontId="11" fillId="2" borderId="0" xfId="0" applyFont="1"/>
    <xf numFmtId="0" fontId="6" fillId="2" borderId="0" xfId="0" applyFont="1"/>
    <xf numFmtId="2" fontId="6" fillId="8" borderId="24" xfId="0" applyNumberFormat="1" applyFont="1" applyFill="1" applyBorder="1" applyAlignment="1">
      <alignment horizontal="center"/>
    </xf>
    <xf numFmtId="2" fontId="6" fillId="0" borderId="101" xfId="0" applyNumberFormat="1" applyFont="1" applyFill="1" applyBorder="1" applyAlignment="1">
      <alignment horizontal="center"/>
    </xf>
    <xf numFmtId="2" fontId="6" fillId="8" borderId="46" xfId="0" applyNumberFormat="1" applyFont="1" applyFill="1" applyBorder="1" applyAlignment="1">
      <alignment horizontal="center"/>
    </xf>
    <xf numFmtId="0" fontId="40" fillId="8" borderId="60" xfId="0" applyFont="1" applyFill="1" applyBorder="1"/>
    <xf numFmtId="0" fontId="0" fillId="8" borderId="99" xfId="0" applyFill="1" applyBorder="1"/>
    <xf numFmtId="10" fontId="0" fillId="6" borderId="100" xfId="0" applyNumberFormat="1" applyFill="1" applyBorder="1" applyAlignment="1" applyProtection="1">
      <alignment horizontal="right"/>
      <protection locked="0"/>
    </xf>
    <xf numFmtId="7" fontId="0" fillId="2" borderId="102" xfId="0" applyNumberFormat="1" applyBorder="1"/>
    <xf numFmtId="7" fontId="0" fillId="2" borderId="103" xfId="0" applyNumberFormat="1" applyBorder="1"/>
    <xf numFmtId="0" fontId="6" fillId="2" borderId="60" xfId="0" applyFont="1" applyBorder="1"/>
    <xf numFmtId="0" fontId="0" fillId="2" borderId="99" xfId="0" applyBorder="1"/>
    <xf numFmtId="0" fontId="25" fillId="2" borderId="100" xfId="0" applyFont="1" applyBorder="1" applyAlignment="1">
      <alignment horizontal="right"/>
    </xf>
    <xf numFmtId="0" fontId="25" fillId="2" borderId="0" xfId="0" applyFont="1" applyAlignment="1">
      <alignment horizontal="right"/>
    </xf>
    <xf numFmtId="2" fontId="6" fillId="2" borderId="104" xfId="0" applyNumberFormat="1" applyFont="1" applyBorder="1" applyAlignment="1">
      <alignment horizontal="center"/>
    </xf>
    <xf numFmtId="0" fontId="5" fillId="2" borderId="105" xfId="0" applyFont="1" applyBorder="1"/>
    <xf numFmtId="7" fontId="0" fillId="2" borderId="106" xfId="0" applyNumberFormat="1" applyBorder="1"/>
    <xf numFmtId="2" fontId="6" fillId="2" borderId="107" xfId="0" applyNumberFormat="1" applyFont="1" applyBorder="1" applyAlignment="1">
      <alignment horizontal="center"/>
    </xf>
    <xf numFmtId="7" fontId="0" fillId="8" borderId="41" xfId="0" applyNumberFormat="1" applyFill="1" applyBorder="1"/>
    <xf numFmtId="7" fontId="0" fillId="0" borderId="41" xfId="0" applyNumberFormat="1" applyFill="1" applyBorder="1"/>
    <xf numFmtId="2" fontId="6" fillId="8" borderId="90" xfId="0" applyNumberFormat="1" applyFont="1" applyFill="1" applyBorder="1" applyAlignment="1">
      <alignment horizontal="center"/>
    </xf>
    <xf numFmtId="0" fontId="6" fillId="8" borderId="91" xfId="0" applyFont="1" applyFill="1" applyBorder="1"/>
    <xf numFmtId="0" fontId="0" fillId="2" borderId="108" xfId="0" applyBorder="1"/>
    <xf numFmtId="0" fontId="0" fillId="0" borderId="109" xfId="0" applyFill="1" applyBorder="1"/>
    <xf numFmtId="0" fontId="0" fillId="6" borderId="5" xfId="0" applyFill="1" applyBorder="1" applyProtection="1">
      <protection locked="0"/>
    </xf>
    <xf numFmtId="0" fontId="25" fillId="2" borderId="10" xfId="0" applyFont="1" applyBorder="1" applyAlignment="1">
      <alignment horizontal="right"/>
    </xf>
    <xf numFmtId="0" fontId="0" fillId="0" borderId="110" xfId="0" applyFill="1" applyBorder="1" applyAlignment="1">
      <alignment horizontal="right"/>
    </xf>
    <xf numFmtId="0" fontId="0" fillId="0" borderId="110" xfId="0" quotePrefix="1" applyFill="1" applyBorder="1" applyAlignment="1" applyProtection="1">
      <alignment horizontal="center"/>
      <protection locked="0"/>
    </xf>
    <xf numFmtId="166" fontId="0" fillId="0" borderId="110" xfId="2" applyNumberFormat="1" applyFont="1" applyFill="1" applyBorder="1" applyAlignment="1" applyProtection="1">
      <alignment horizontal="left"/>
      <protection locked="0"/>
    </xf>
    <xf numFmtId="0" fontId="35" fillId="2" borderId="0" xfId="0" applyFont="1"/>
    <xf numFmtId="0" fontId="0" fillId="6" borderId="8" xfId="0" applyFill="1" applyBorder="1" applyAlignment="1" applyProtection="1">
      <alignment horizontal="left"/>
      <protection locked="0"/>
    </xf>
    <xf numFmtId="0" fontId="34" fillId="2" borderId="84" xfId="0" applyFont="1" applyBorder="1" applyAlignment="1">
      <alignment horizontal="center"/>
    </xf>
    <xf numFmtId="0" fontId="34" fillId="2" borderId="85" xfId="0" applyFont="1" applyBorder="1" applyAlignment="1">
      <alignment horizontal="center"/>
    </xf>
    <xf numFmtId="0" fontId="34" fillId="2" borderId="86" xfId="0" applyFont="1" applyBorder="1" applyAlignment="1">
      <alignment horizontal="center"/>
    </xf>
    <xf numFmtId="7" fontId="0" fillId="2" borderId="60" xfId="0" applyNumberFormat="1" applyBorder="1" applyAlignment="1">
      <alignment horizontal="right"/>
    </xf>
    <xf numFmtId="7" fontId="0" fillId="2" borderId="61" xfId="0" applyNumberFormat="1" applyBorder="1" applyAlignment="1">
      <alignment horizontal="right"/>
    </xf>
    <xf numFmtId="0" fontId="5" fillId="2" borderId="54" xfId="0" applyFont="1" applyBorder="1" applyAlignment="1">
      <alignment horizontal="center" wrapText="1"/>
    </xf>
    <xf numFmtId="0" fontId="5" fillId="2" borderId="14" xfId="0" applyFont="1" applyBorder="1" applyAlignment="1">
      <alignment horizontal="center" wrapText="1"/>
    </xf>
    <xf numFmtId="0" fontId="5" fillId="2" borderId="55" xfId="0" applyFont="1" applyBorder="1" applyAlignment="1">
      <alignment horizontal="center" wrapText="1"/>
    </xf>
    <xf numFmtId="0" fontId="5" fillId="2" borderId="16" xfId="0" applyFont="1" applyBorder="1" applyAlignment="1">
      <alignment horizontal="center" wrapText="1"/>
    </xf>
    <xf numFmtId="0" fontId="5" fillId="2" borderId="56" xfId="0" applyFont="1" applyBorder="1" applyAlignment="1">
      <alignment horizontal="center" wrapText="1"/>
    </xf>
    <xf numFmtId="0" fontId="5" fillId="2" borderId="3" xfId="0" applyFont="1" applyBorder="1" applyAlignment="1">
      <alignment horizontal="center" wrapText="1"/>
    </xf>
    <xf numFmtId="0" fontId="0" fillId="2" borderId="40" xfId="0" applyBorder="1" applyAlignment="1">
      <alignment horizontal="center" wrapText="1"/>
    </xf>
    <xf numFmtId="0" fontId="0" fillId="2" borderId="55" xfId="0" applyBorder="1" applyAlignment="1">
      <alignment horizontal="center" wrapText="1"/>
    </xf>
    <xf numFmtId="0" fontId="0" fillId="2" borderId="25" xfId="0" applyBorder="1" applyAlignment="1">
      <alignment horizontal="center" wrapText="1"/>
    </xf>
    <xf numFmtId="0" fontId="0" fillId="2" borderId="56" xfId="0" applyBorder="1" applyAlignment="1">
      <alignment horizontal="center" wrapText="1"/>
    </xf>
    <xf numFmtId="0" fontId="0" fillId="2" borderId="27" xfId="0" applyBorder="1" applyAlignment="1">
      <alignment horizontal="center" wrapText="1"/>
    </xf>
    <xf numFmtId="0" fontId="30" fillId="2" borderId="70" xfId="0" applyFont="1" applyBorder="1" applyAlignment="1">
      <alignment horizontal="center"/>
    </xf>
    <xf numFmtId="0" fontId="30" fillId="2" borderId="71" xfId="0" applyFont="1" applyBorder="1" applyAlignment="1">
      <alignment horizontal="center"/>
    </xf>
    <xf numFmtId="0" fontId="30" fillId="2" borderId="72" xfId="0" applyFont="1" applyBorder="1" applyAlignment="1">
      <alignment horizontal="center"/>
    </xf>
    <xf numFmtId="0" fontId="30" fillId="2" borderId="73" xfId="0" applyFont="1" applyBorder="1" applyAlignment="1">
      <alignment horizontal="center"/>
    </xf>
    <xf numFmtId="0" fontId="30" fillId="2" borderId="74" xfId="0" applyFont="1" applyBorder="1" applyAlignment="1">
      <alignment horizontal="center"/>
    </xf>
    <xf numFmtId="0" fontId="30" fillId="2" borderId="75" xfId="0" applyFont="1" applyBorder="1" applyAlignment="1">
      <alignment horizontal="center"/>
    </xf>
    <xf numFmtId="0" fontId="17" fillId="2" borderId="57" xfId="0" applyFont="1" applyBorder="1" applyAlignment="1">
      <alignment horizontal="center"/>
    </xf>
    <xf numFmtId="0" fontId="17" fillId="2" borderId="66" xfId="0" applyFont="1" applyBorder="1" applyAlignment="1">
      <alignment horizontal="center"/>
    </xf>
    <xf numFmtId="0" fontId="17" fillId="2" borderId="65" xfId="0" applyFont="1" applyBorder="1" applyAlignment="1">
      <alignment horizontal="center"/>
    </xf>
    <xf numFmtId="7" fontId="0" fillId="2" borderId="62" xfId="0" applyNumberFormat="1" applyBorder="1" applyAlignment="1">
      <alignment horizontal="right"/>
    </xf>
    <xf numFmtId="7" fontId="0" fillId="2" borderId="67" xfId="0" applyNumberFormat="1" applyBorder="1" applyAlignment="1">
      <alignment horizontal="right"/>
    </xf>
    <xf numFmtId="7" fontId="3" fillId="2" borderId="57" xfId="0" applyNumberFormat="1" applyFont="1" applyBorder="1" applyAlignment="1">
      <alignment horizontal="right"/>
    </xf>
    <xf numFmtId="7" fontId="3" fillId="2" borderId="68" xfId="0" applyNumberFormat="1" applyFont="1" applyBorder="1" applyAlignment="1">
      <alignment horizontal="right"/>
    </xf>
    <xf numFmtId="7" fontId="0" fillId="2" borderId="59" xfId="0" applyNumberFormat="1" applyBorder="1" applyAlignment="1">
      <alignment horizontal="right"/>
    </xf>
    <xf numFmtId="7" fontId="0" fillId="2" borderId="69" xfId="0" applyNumberFormat="1" applyBorder="1" applyAlignment="1">
      <alignment horizontal="right"/>
    </xf>
    <xf numFmtId="7" fontId="0" fillId="2" borderId="63" xfId="0" applyNumberFormat="1" applyBorder="1" applyAlignment="1">
      <alignment horizontal="right"/>
    </xf>
    <xf numFmtId="7" fontId="3" fillId="2" borderId="65" xfId="0" applyNumberFormat="1" applyFont="1" applyBorder="1" applyAlignment="1">
      <alignment horizontal="right"/>
    </xf>
  </cellXfs>
  <cellStyles count="4">
    <cellStyle name="Comma" xfId="2" builtinId="3"/>
    <cellStyle name="Hyperlink" xfId="1" builtinId="8"/>
    <cellStyle name="Normal" xfId="0" builtinId="0"/>
    <cellStyle name="Normal 2" xfId="3" xr:uid="{00000000-0005-0000-0000-000003000000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142874</xdr:rowOff>
    </xdr:from>
    <xdr:to>
      <xdr:col>7</xdr:col>
      <xdr:colOff>723900</xdr:colOff>
      <xdr:row>33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76225" y="333374"/>
          <a:ext cx="5781675" cy="6134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The DGS-30-054 (4/21)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-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CO-7 General Conditions limit Overhead &amp; Profit (O&amp;P) markups as follows: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/>
            <a:t>O&amp;P for both additive and deductive changes in the Work (other than changes covered by unit prices) shall be paid by applying the specified percentage markups only on the </a:t>
          </a:r>
          <a:r>
            <a:rPr lang="en-US" sz="1400" b="1" u="sng"/>
            <a:t>net</a:t>
          </a:r>
          <a:r>
            <a:rPr lang="en-US" sz="1400" b="1"/>
            <a:t> cost of the changed Work (i.e. difference in cost between original and changed Work excluding O&amp;P). Said percentages for O&amp;P shall reasonably approximate the Contractor’s O&amp;P, but shall not exceed the percentages for each category listed below:</a:t>
          </a:r>
        </a:p>
        <a:p>
          <a:endParaRPr lang="en-US" sz="1400" b="1"/>
        </a:p>
        <a:p>
          <a:r>
            <a:rPr lang="en-US" sz="1400" b="1"/>
            <a:t>(1) If </a:t>
          </a:r>
          <a:r>
            <a:rPr lang="en-US" sz="1400" b="1" u="none"/>
            <a:t>a </a:t>
          </a:r>
          <a:r>
            <a:rPr lang="en-US" sz="1400" b="1" u="sng"/>
            <a:t>Subcontractor </a:t>
          </a:r>
          <a:r>
            <a:rPr lang="en-US" sz="1400" b="1"/>
            <a:t>does all or part of the changed Work, the </a:t>
          </a:r>
          <a:r>
            <a:rPr lang="en-US" sz="1400" b="1" u="sng"/>
            <a:t>Subcontractor's</a:t>
          </a:r>
          <a:r>
            <a:rPr lang="en-US" sz="1400" b="1"/>
            <a:t> markup for O&amp;P on the Work it performs shall be a maximum of 15%. The </a:t>
          </a:r>
          <a:r>
            <a:rPr lang="en-US" sz="1400" b="1" u="sng"/>
            <a:t>Contractor's</a:t>
          </a:r>
          <a:r>
            <a:rPr lang="en-US" sz="1400" b="1"/>
            <a:t> markup for O&amp;P on the </a:t>
          </a:r>
          <a:r>
            <a:rPr lang="en-US" sz="1400" b="1" u="sng"/>
            <a:t>Subcontractor's</a:t>
          </a:r>
          <a:r>
            <a:rPr lang="en-US" sz="1400" b="1"/>
            <a:t> price shall be a maximum of 10%.</a:t>
          </a:r>
        </a:p>
        <a:p>
          <a:endParaRPr lang="en-US" sz="1400" b="1"/>
        </a:p>
        <a:p>
          <a:r>
            <a:rPr lang="en-US" sz="1400" b="1"/>
            <a:t>(2) If the </a:t>
          </a:r>
          <a:r>
            <a:rPr lang="en-US" sz="1400" b="1" u="sng"/>
            <a:t>Contractor</a:t>
          </a:r>
          <a:r>
            <a:rPr lang="en-US" sz="1400" b="1"/>
            <a:t> does all or part of the changed Work, its markup for O&amp;P on the changed Work it performs shall be a maximum of 15%.</a:t>
          </a:r>
        </a:p>
        <a:p>
          <a:endParaRPr lang="en-US" sz="1400" b="1"/>
        </a:p>
        <a:p>
          <a:r>
            <a:rPr lang="en-US" sz="1400" b="1"/>
            <a:t>(3) If a </a:t>
          </a:r>
          <a:r>
            <a:rPr lang="en-US" sz="1400" b="1" u="sng"/>
            <a:t>Sub-subcontractor</a:t>
          </a:r>
          <a:r>
            <a:rPr lang="en-US" sz="1400" b="1"/>
            <a:t> at any tier does all or part of the changed Work, the </a:t>
          </a:r>
          <a:r>
            <a:rPr lang="en-US" sz="1400" b="1" u="sng"/>
            <a:t>Subsubcontractor's</a:t>
          </a:r>
          <a:r>
            <a:rPr lang="en-US" sz="1400" b="1"/>
            <a:t> markup on that Work shall be a maximum of 15%. The markup for O&amp;P on a </a:t>
          </a:r>
          <a:r>
            <a:rPr lang="en-US" sz="1400" b="1" u="sng"/>
            <a:t>Sub-subcontractor's</a:t>
          </a:r>
          <a:r>
            <a:rPr lang="en-US" sz="1400" b="1"/>
            <a:t> Work by the </a:t>
          </a:r>
          <a:r>
            <a:rPr lang="en-US" sz="1400" b="1" u="sng"/>
            <a:t>Contractor</a:t>
          </a:r>
          <a:r>
            <a:rPr lang="en-US" sz="1400" b="1"/>
            <a:t> and all intervening tiers of </a:t>
          </a:r>
          <a:r>
            <a:rPr lang="en-US" sz="1400" b="1" u="sng"/>
            <a:t>Subcontractors</a:t>
          </a:r>
          <a:r>
            <a:rPr lang="en-US" sz="1400" b="1"/>
            <a:t> shall not exceed a total of 10%. </a:t>
          </a:r>
          <a:r>
            <a:rPr lang="en-US" sz="1400" b="1" i="1">
              <a:solidFill>
                <a:schemeClr val="dk1"/>
              </a:solidFill>
              <a:latin typeface="+mn-lt"/>
              <a:ea typeface="+mn-ea"/>
              <a:cs typeface="+mn-cs"/>
            </a:rPr>
            <a:t>    </a:t>
          </a:r>
        </a:p>
        <a:p>
          <a:endParaRPr lang="en-US" sz="2000" b="1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i="1">
              <a:solidFill>
                <a:schemeClr val="dk1"/>
              </a:solidFill>
              <a:latin typeface="+mn-lt"/>
              <a:ea typeface="+mn-ea"/>
              <a:cs typeface="+mn-cs"/>
            </a:rPr>
            <a:t> 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showOutlineSymbols="0" zoomScale="75" zoomScaleNormal="75" workbookViewId="0">
      <selection activeCell="O2" sqref="O2"/>
    </sheetView>
  </sheetViews>
  <sheetFormatPr defaultColWidth="8.609375" defaultRowHeight="15" x14ac:dyDescent="0.4"/>
  <cols>
    <col min="1" max="1" width="1.609375" customWidth="1"/>
    <col min="2" max="2" width="5.609375" customWidth="1"/>
    <col min="3" max="3" width="37.609375" customWidth="1"/>
    <col min="4" max="4" width="14.609375" customWidth="1"/>
    <col min="5" max="5" width="7.609375" customWidth="1"/>
    <col min="6" max="6" width="14.609375" customWidth="1"/>
    <col min="7" max="7" width="15.109375" customWidth="1"/>
    <col min="8" max="8" width="20.5546875" customWidth="1"/>
    <col min="9" max="9" width="15.1640625" customWidth="1"/>
    <col min="10" max="10" width="14.609375" customWidth="1"/>
    <col min="11" max="11" width="5.609375" customWidth="1"/>
    <col min="12" max="12" width="12.1640625" customWidth="1"/>
    <col min="13" max="13" width="14.609375" customWidth="1"/>
    <col min="14" max="14" width="5.1640625" customWidth="1"/>
    <col min="15" max="15" width="13.83203125" customWidth="1"/>
    <col min="16" max="16" width="1.609375" customWidth="1"/>
  </cols>
  <sheetData>
    <row r="1" spans="1:16" ht="26.25" customHeight="1" x14ac:dyDescent="0.8">
      <c r="A1" s="113"/>
      <c r="B1" s="176" t="s">
        <v>74</v>
      </c>
      <c r="M1" s="177" t="s">
        <v>90</v>
      </c>
    </row>
    <row r="2" spans="1:16" ht="24.95" customHeight="1" x14ac:dyDescent="0.6">
      <c r="B2" s="112"/>
      <c r="D2" s="13"/>
      <c r="E2" s="12"/>
      <c r="F2" s="12"/>
      <c r="G2" s="12"/>
      <c r="H2" s="14"/>
      <c r="N2" s="133" t="s">
        <v>67</v>
      </c>
      <c r="O2" s="134">
        <v>46003</v>
      </c>
    </row>
    <row r="3" spans="1:16" ht="21" customHeight="1" x14ac:dyDescent="0.6">
      <c r="B3" s="5"/>
      <c r="C3" s="93" t="s">
        <v>0</v>
      </c>
      <c r="D3" s="107"/>
      <c r="E3" s="39"/>
      <c r="F3" s="39"/>
      <c r="H3" s="92" t="s">
        <v>79</v>
      </c>
      <c r="I3" s="107"/>
      <c r="J3" s="39"/>
      <c r="K3" s="39"/>
      <c r="L3" s="39"/>
      <c r="M3" s="39"/>
      <c r="N3" s="39"/>
      <c r="O3" s="39"/>
      <c r="P3" s="5"/>
    </row>
    <row r="4" spans="1:16" ht="21" customHeight="1" x14ac:dyDescent="0.6">
      <c r="B4" s="5"/>
      <c r="C4" s="93" t="s">
        <v>1</v>
      </c>
      <c r="D4" s="107"/>
      <c r="E4" s="39"/>
      <c r="F4" s="40"/>
      <c r="H4" s="93" t="s">
        <v>2</v>
      </c>
      <c r="I4" s="107"/>
      <c r="J4" s="39"/>
      <c r="K4" s="39"/>
      <c r="L4" s="39"/>
      <c r="M4" s="39"/>
      <c r="N4" s="39"/>
      <c r="O4" s="39"/>
      <c r="P4" s="5"/>
    </row>
    <row r="5" spans="1:16" ht="21" customHeight="1" x14ac:dyDescent="0.6">
      <c r="B5" s="5"/>
      <c r="C5" s="93" t="s">
        <v>3</v>
      </c>
      <c r="D5" s="107"/>
      <c r="E5" s="39"/>
      <c r="F5" s="40"/>
      <c r="G5" s="39"/>
      <c r="H5" s="39"/>
      <c r="I5" s="39"/>
      <c r="J5" s="39"/>
      <c r="K5" s="39"/>
      <c r="L5" s="39"/>
      <c r="M5" s="39"/>
      <c r="N5" s="39"/>
      <c r="O5" s="39"/>
      <c r="P5" s="5"/>
    </row>
    <row r="6" spans="1:16" ht="9" customHeight="1" thickBot="1" x14ac:dyDescent="0.6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4.75" customHeight="1" thickTop="1" thickBot="1" x14ac:dyDescent="0.75">
      <c r="B7" s="159" t="s">
        <v>75</v>
      </c>
      <c r="C7" s="71"/>
      <c r="D7" s="71"/>
      <c r="E7" s="71"/>
      <c r="F7" s="71"/>
      <c r="G7" s="71"/>
      <c r="H7" s="157"/>
      <c r="I7" s="71"/>
      <c r="J7" s="71"/>
      <c r="K7" s="71"/>
      <c r="L7" s="71"/>
      <c r="M7" s="71"/>
      <c r="N7" s="71"/>
      <c r="O7" s="72"/>
    </row>
    <row r="8" spans="1:16" ht="23.25" customHeight="1" thickTop="1" thickBot="1" x14ac:dyDescent="0.65">
      <c r="B8" s="73" t="s">
        <v>4</v>
      </c>
      <c r="C8" s="35"/>
      <c r="D8" s="35"/>
      <c r="E8" s="36"/>
      <c r="F8" s="38" t="s">
        <v>5</v>
      </c>
      <c r="G8" s="35"/>
      <c r="H8" s="35"/>
      <c r="I8" s="36"/>
      <c r="J8" s="230" t="s">
        <v>6</v>
      </c>
      <c r="K8" s="231"/>
      <c r="L8" s="232"/>
      <c r="M8" s="38" t="s">
        <v>7</v>
      </c>
      <c r="N8" s="118"/>
      <c r="O8" s="74"/>
    </row>
    <row r="9" spans="1:16" ht="20" customHeight="1" thickTop="1" x14ac:dyDescent="0.5">
      <c r="B9" s="63"/>
      <c r="C9" s="18"/>
      <c r="D9" s="18"/>
      <c r="E9" s="19"/>
      <c r="F9" s="18" t="s">
        <v>5</v>
      </c>
      <c r="G9" s="18"/>
      <c r="H9" s="18" t="s">
        <v>9</v>
      </c>
      <c r="I9" s="19" t="s">
        <v>8</v>
      </c>
      <c r="J9" s="18" t="s">
        <v>10</v>
      </c>
      <c r="K9" s="213" t="s">
        <v>66</v>
      </c>
      <c r="L9" s="214"/>
      <c r="M9" s="18" t="s">
        <v>11</v>
      </c>
      <c r="N9" s="213" t="s">
        <v>98</v>
      </c>
      <c r="O9" s="219"/>
    </row>
    <row r="10" spans="1:16" ht="15" customHeight="1" x14ac:dyDescent="0.5">
      <c r="B10" s="45" t="s">
        <v>12</v>
      </c>
      <c r="C10" s="16"/>
      <c r="D10" s="16"/>
      <c r="E10" s="26" t="s">
        <v>13</v>
      </c>
      <c r="F10" s="16" t="s">
        <v>14</v>
      </c>
      <c r="G10" s="16" t="s">
        <v>56</v>
      </c>
      <c r="H10" s="16" t="s">
        <v>68</v>
      </c>
      <c r="I10" s="26" t="s">
        <v>15</v>
      </c>
      <c r="J10" s="16" t="s">
        <v>16</v>
      </c>
      <c r="K10" s="215"/>
      <c r="L10" s="216"/>
      <c r="M10" s="16" t="s">
        <v>16</v>
      </c>
      <c r="N10" s="220"/>
      <c r="O10" s="221"/>
    </row>
    <row r="11" spans="1:16" ht="15.5" customHeight="1" thickBot="1" x14ac:dyDescent="0.55000000000000004">
      <c r="B11" s="47" t="s">
        <v>17</v>
      </c>
      <c r="C11" s="17" t="s">
        <v>18</v>
      </c>
      <c r="D11" s="17" t="s">
        <v>19</v>
      </c>
      <c r="E11" s="22" t="s">
        <v>20</v>
      </c>
      <c r="F11" s="17" t="s">
        <v>21</v>
      </c>
      <c r="G11" s="17" t="s">
        <v>22</v>
      </c>
      <c r="H11" s="17" t="s">
        <v>69</v>
      </c>
      <c r="I11" s="22" t="s">
        <v>16</v>
      </c>
      <c r="J11" s="17" t="s">
        <v>21</v>
      </c>
      <c r="K11" s="217"/>
      <c r="L11" s="218"/>
      <c r="M11" s="17" t="s">
        <v>21</v>
      </c>
      <c r="N11" s="222"/>
      <c r="O11" s="223"/>
    </row>
    <row r="12" spans="1:16" ht="17" customHeight="1" thickTop="1" x14ac:dyDescent="0.4">
      <c r="B12" s="49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7" t="s">
        <v>29</v>
      </c>
      <c r="I12" s="8" t="s">
        <v>30</v>
      </c>
      <c r="J12" s="7" t="s">
        <v>31</v>
      </c>
      <c r="K12" s="120"/>
      <c r="L12" s="8" t="s">
        <v>32</v>
      </c>
      <c r="M12" s="7" t="s">
        <v>33</v>
      </c>
      <c r="N12" s="120"/>
      <c r="O12" s="50" t="s">
        <v>34</v>
      </c>
    </row>
    <row r="13" spans="1:16" ht="21" customHeight="1" x14ac:dyDescent="0.45">
      <c r="B13" s="51">
        <v>1.01</v>
      </c>
      <c r="C13" s="129"/>
      <c r="D13" s="98"/>
      <c r="E13" s="145" t="s">
        <v>25</v>
      </c>
      <c r="F13" s="98"/>
      <c r="G13" s="6">
        <f t="shared" ref="G13:G20" si="0">(D13*F13)/VLOOKUP(E13,$M$40:$O$43,3)</f>
        <v>0</v>
      </c>
      <c r="H13" s="102"/>
      <c r="I13" s="1">
        <f t="shared" ref="I13:I20" si="1">G13*H13</f>
        <v>0</v>
      </c>
      <c r="J13" s="102"/>
      <c r="K13" s="211">
        <f t="shared" ref="K13:K20" si="2">(D13*J13)/VLOOKUP(E13,$M$40:$O$43,3)</f>
        <v>0</v>
      </c>
      <c r="L13" s="212"/>
      <c r="M13" s="102"/>
      <c r="N13" s="211">
        <f t="shared" ref="N13:N20" si="3">D13*M13/VLOOKUP(E13,$M$40:$O$43,3)</f>
        <v>0</v>
      </c>
      <c r="O13" s="212"/>
    </row>
    <row r="14" spans="1:16" ht="21" customHeight="1" x14ac:dyDescent="0.45">
      <c r="B14" s="51">
        <v>1.02</v>
      </c>
      <c r="C14" s="97"/>
      <c r="D14" s="98"/>
      <c r="E14" s="145" t="s">
        <v>27</v>
      </c>
      <c r="F14" s="98"/>
      <c r="G14" s="6">
        <f t="shared" si="0"/>
        <v>0</v>
      </c>
      <c r="H14" s="102"/>
      <c r="I14" s="1">
        <f t="shared" si="1"/>
        <v>0</v>
      </c>
      <c r="J14" s="102"/>
      <c r="K14" s="211">
        <f t="shared" si="2"/>
        <v>0</v>
      </c>
      <c r="L14" s="212"/>
      <c r="M14" s="102"/>
      <c r="N14" s="211">
        <f t="shared" si="3"/>
        <v>0</v>
      </c>
      <c r="O14" s="212"/>
    </row>
    <row r="15" spans="1:16" ht="21" customHeight="1" x14ac:dyDescent="0.45">
      <c r="B15" s="51">
        <v>1.03</v>
      </c>
      <c r="C15" s="97"/>
      <c r="D15" s="98"/>
      <c r="E15" s="145" t="s">
        <v>27</v>
      </c>
      <c r="F15" s="98"/>
      <c r="G15" s="6">
        <f t="shared" si="0"/>
        <v>0</v>
      </c>
      <c r="H15" s="102"/>
      <c r="I15" s="1">
        <f t="shared" si="1"/>
        <v>0</v>
      </c>
      <c r="J15" s="102"/>
      <c r="K15" s="211">
        <f t="shared" si="2"/>
        <v>0</v>
      </c>
      <c r="L15" s="212"/>
      <c r="M15" s="102"/>
      <c r="N15" s="211">
        <f t="shared" si="3"/>
        <v>0</v>
      </c>
      <c r="O15" s="212"/>
    </row>
    <row r="16" spans="1:16" ht="21" customHeight="1" x14ac:dyDescent="0.45">
      <c r="B16" s="51">
        <v>1.04</v>
      </c>
      <c r="C16" s="97"/>
      <c r="D16" s="98"/>
      <c r="E16" s="145" t="s">
        <v>27</v>
      </c>
      <c r="F16" s="98"/>
      <c r="G16" s="6">
        <f t="shared" si="0"/>
        <v>0</v>
      </c>
      <c r="H16" s="102"/>
      <c r="I16" s="1">
        <f t="shared" si="1"/>
        <v>0</v>
      </c>
      <c r="J16" s="102"/>
      <c r="K16" s="211">
        <f t="shared" si="2"/>
        <v>0</v>
      </c>
      <c r="L16" s="212"/>
      <c r="M16" s="102"/>
      <c r="N16" s="211">
        <f t="shared" si="3"/>
        <v>0</v>
      </c>
      <c r="O16" s="212"/>
    </row>
    <row r="17" spans="2:15" ht="21" customHeight="1" x14ac:dyDescent="0.45">
      <c r="B17" s="51">
        <v>1.05</v>
      </c>
      <c r="C17" s="97"/>
      <c r="D17" s="98"/>
      <c r="E17" s="145" t="s">
        <v>27</v>
      </c>
      <c r="F17" s="98"/>
      <c r="G17" s="6">
        <f t="shared" si="0"/>
        <v>0</v>
      </c>
      <c r="H17" s="102"/>
      <c r="I17" s="1">
        <f t="shared" si="1"/>
        <v>0</v>
      </c>
      <c r="J17" s="102"/>
      <c r="K17" s="211">
        <f t="shared" si="2"/>
        <v>0</v>
      </c>
      <c r="L17" s="212"/>
      <c r="M17" s="102"/>
      <c r="N17" s="211">
        <f t="shared" si="3"/>
        <v>0</v>
      </c>
      <c r="O17" s="212"/>
    </row>
    <row r="18" spans="2:15" ht="21" customHeight="1" x14ac:dyDescent="0.45">
      <c r="B18" s="51">
        <v>1.06</v>
      </c>
      <c r="C18" s="97"/>
      <c r="D18" s="98"/>
      <c r="E18" s="145" t="s">
        <v>27</v>
      </c>
      <c r="F18" s="98"/>
      <c r="G18" s="6">
        <f t="shared" si="0"/>
        <v>0</v>
      </c>
      <c r="H18" s="102"/>
      <c r="I18" s="1">
        <f t="shared" si="1"/>
        <v>0</v>
      </c>
      <c r="J18" s="102"/>
      <c r="K18" s="211">
        <f t="shared" si="2"/>
        <v>0</v>
      </c>
      <c r="L18" s="212"/>
      <c r="M18" s="102"/>
      <c r="N18" s="211">
        <f t="shared" si="3"/>
        <v>0</v>
      </c>
      <c r="O18" s="212"/>
    </row>
    <row r="19" spans="2:15" ht="21" customHeight="1" x14ac:dyDescent="0.45">
      <c r="B19" s="51">
        <v>1.07</v>
      </c>
      <c r="C19" s="97"/>
      <c r="D19" s="98"/>
      <c r="E19" s="145" t="s">
        <v>27</v>
      </c>
      <c r="F19" s="98"/>
      <c r="G19" s="6">
        <f t="shared" si="0"/>
        <v>0</v>
      </c>
      <c r="H19" s="102"/>
      <c r="I19" s="1">
        <f t="shared" si="1"/>
        <v>0</v>
      </c>
      <c r="J19" s="102"/>
      <c r="K19" s="211">
        <f t="shared" si="2"/>
        <v>0</v>
      </c>
      <c r="L19" s="212"/>
      <c r="M19" s="102"/>
      <c r="N19" s="211">
        <f t="shared" si="3"/>
        <v>0</v>
      </c>
      <c r="O19" s="212"/>
    </row>
    <row r="20" spans="2:15" ht="21" customHeight="1" x14ac:dyDescent="0.45">
      <c r="B20" s="66">
        <v>1.08</v>
      </c>
      <c r="C20" s="108"/>
      <c r="D20" s="109"/>
      <c r="E20" s="145" t="s">
        <v>27</v>
      </c>
      <c r="F20" s="98"/>
      <c r="G20" s="6">
        <f t="shared" si="0"/>
        <v>0</v>
      </c>
      <c r="H20" s="102"/>
      <c r="I20" s="1">
        <f t="shared" si="1"/>
        <v>0</v>
      </c>
      <c r="J20" s="102"/>
      <c r="K20" s="211">
        <f t="shared" si="2"/>
        <v>0</v>
      </c>
      <c r="L20" s="212"/>
      <c r="M20" s="102"/>
      <c r="N20" s="211">
        <f t="shared" si="3"/>
        <v>0</v>
      </c>
      <c r="O20" s="212"/>
    </row>
    <row r="21" spans="2:15" ht="21" customHeight="1" thickBot="1" x14ac:dyDescent="0.55000000000000004">
      <c r="B21" s="53">
        <v>1.0900000000000001</v>
      </c>
      <c r="C21" s="30" t="s">
        <v>35</v>
      </c>
      <c r="D21" s="95"/>
      <c r="E21" s="94"/>
      <c r="F21" s="33"/>
      <c r="G21" s="33"/>
      <c r="H21" s="2"/>
      <c r="I21" s="4">
        <f>+'Continuation Sheet 1'!I40+'Continuation Sheet 2'!I40+'Continuation Sheet 3'!I40+'Continuation Sheet 4'!I40</f>
        <v>0</v>
      </c>
      <c r="J21" s="2"/>
      <c r="K21" s="233">
        <f>+'Continuation Sheet 1'!K40+'Continuation Sheet 2'!K40+'Continuation Sheet 3'!K40+'Continuation Sheet 4'!K40</f>
        <v>0</v>
      </c>
      <c r="L21" s="239"/>
      <c r="M21" s="2"/>
      <c r="N21" s="233">
        <f>+'Continuation Sheet 1'!M40+'Continuation Sheet 2'!M40+'Continuation Sheet 3'!M40+'Continuation Sheet 4'!M40</f>
        <v>0</v>
      </c>
      <c r="O21" s="234"/>
    </row>
    <row r="22" spans="2:15" ht="21" customHeight="1" thickTop="1" thickBot="1" x14ac:dyDescent="0.55000000000000004">
      <c r="B22" s="68">
        <v>1.97</v>
      </c>
      <c r="C22" s="29" t="s">
        <v>76</v>
      </c>
      <c r="D22" s="75"/>
      <c r="E22" s="75"/>
      <c r="F22" s="14"/>
      <c r="G22" s="75"/>
      <c r="H22" s="76" t="s">
        <v>77</v>
      </c>
      <c r="I22" s="136">
        <f>SUM(I13:I21)</f>
        <v>0</v>
      </c>
      <c r="J22" s="76" t="s">
        <v>36</v>
      </c>
      <c r="K22" s="235">
        <f>SUM(K13:L21)</f>
        <v>0</v>
      </c>
      <c r="L22" s="240"/>
      <c r="M22" s="76" t="s">
        <v>37</v>
      </c>
      <c r="N22" s="235">
        <f>SUM(N13:O21)</f>
        <v>0</v>
      </c>
      <c r="O22" s="236"/>
    </row>
    <row r="23" spans="2:15" ht="21" customHeight="1" thickTop="1" thickBot="1" x14ac:dyDescent="0.55000000000000004">
      <c r="B23" s="68">
        <v>1.98</v>
      </c>
      <c r="C23" s="29"/>
      <c r="D23" s="115"/>
      <c r="G23" s="135"/>
      <c r="H23" s="77"/>
      <c r="I23" s="137"/>
      <c r="J23" s="77" t="s">
        <v>65</v>
      </c>
      <c r="K23" s="125">
        <v>5.2999999999999999E-2</v>
      </c>
      <c r="L23" s="122">
        <f>K22*K23</f>
        <v>0</v>
      </c>
      <c r="M23" s="77" t="s">
        <v>65</v>
      </c>
      <c r="N23" s="125">
        <v>5.2999999999999999E-2</v>
      </c>
      <c r="O23" s="122">
        <f>N22*N23</f>
        <v>0</v>
      </c>
    </row>
    <row r="24" spans="2:15" ht="30" customHeight="1" thickTop="1" thickBot="1" x14ac:dyDescent="0.55000000000000004">
      <c r="B24" s="78">
        <v>1.99</v>
      </c>
      <c r="C24" s="79" t="s">
        <v>38</v>
      </c>
      <c r="D24" s="61"/>
      <c r="E24" s="61"/>
      <c r="F24" s="61"/>
      <c r="G24" s="61"/>
      <c r="H24" s="80" t="s">
        <v>39</v>
      </c>
      <c r="I24" s="81">
        <f>I22</f>
        <v>0</v>
      </c>
      <c r="J24" s="80" t="s">
        <v>40</v>
      </c>
      <c r="K24" s="124"/>
      <c r="L24" s="123">
        <f>K22+L23</f>
        <v>0</v>
      </c>
      <c r="M24" s="80" t="s">
        <v>41</v>
      </c>
      <c r="N24" s="237">
        <f>N22+O23</f>
        <v>0</v>
      </c>
      <c r="O24" s="238"/>
    </row>
    <row r="25" spans="2:15" ht="10.5" customHeight="1" thickTop="1" thickBot="1" x14ac:dyDescent="0.45"/>
    <row r="26" spans="2:15" ht="3" customHeight="1" thickTop="1" x14ac:dyDescent="0.4">
      <c r="B26" s="54"/>
      <c r="C26" s="55"/>
      <c r="D26" s="56"/>
      <c r="F26" s="224" t="s">
        <v>42</v>
      </c>
      <c r="G26" s="225"/>
      <c r="H26" s="225"/>
      <c r="I26" s="225"/>
      <c r="J26" s="226"/>
      <c r="K26" s="128"/>
    </row>
    <row r="27" spans="2:15" ht="22.25" customHeight="1" thickBot="1" x14ac:dyDescent="0.75">
      <c r="B27" s="158" t="s">
        <v>97</v>
      </c>
      <c r="C27" s="156"/>
      <c r="D27" s="57"/>
      <c r="F27" s="227"/>
      <c r="G27" s="228"/>
      <c r="H27" s="228"/>
      <c r="I27" s="228"/>
      <c r="J27" s="229"/>
      <c r="K27" s="127"/>
      <c r="M27" s="31" t="s">
        <v>43</v>
      </c>
      <c r="N27" s="31"/>
      <c r="O27" s="32"/>
    </row>
    <row r="28" spans="2:15" ht="17.25" customHeight="1" thickTop="1" x14ac:dyDescent="0.5">
      <c r="B28" s="45" t="s">
        <v>12</v>
      </c>
      <c r="C28" s="16" t="s">
        <v>44</v>
      </c>
      <c r="D28" s="46" t="s">
        <v>8</v>
      </c>
      <c r="F28" s="45" t="s">
        <v>12</v>
      </c>
      <c r="G28" s="119"/>
      <c r="H28" s="119"/>
      <c r="I28" s="119"/>
      <c r="J28" s="199"/>
      <c r="K28" s="119"/>
    </row>
    <row r="29" spans="2:15" ht="15.75" customHeight="1" thickBot="1" x14ac:dyDescent="0.55000000000000004">
      <c r="B29" s="47" t="s">
        <v>17</v>
      </c>
      <c r="C29" s="138" t="s">
        <v>70</v>
      </c>
      <c r="D29" s="48" t="s">
        <v>16</v>
      </c>
      <c r="F29" s="47" t="s">
        <v>17</v>
      </c>
      <c r="G29" s="20" t="s">
        <v>18</v>
      </c>
      <c r="H29" s="20"/>
      <c r="I29" s="17"/>
      <c r="J29" s="48" t="s">
        <v>45</v>
      </c>
      <c r="K29" s="119"/>
      <c r="L29" s="23" t="s">
        <v>46</v>
      </c>
      <c r="M29" s="207"/>
      <c r="N29" s="207"/>
      <c r="O29" s="207"/>
    </row>
    <row r="30" spans="2:15" ht="21" customHeight="1" thickTop="1" x14ac:dyDescent="0.45">
      <c r="B30" s="49" t="s">
        <v>23</v>
      </c>
      <c r="C30" s="7" t="s">
        <v>24</v>
      </c>
      <c r="D30" s="50" t="s">
        <v>25</v>
      </c>
      <c r="F30" s="51">
        <v>3.01</v>
      </c>
      <c r="G30" s="151" t="s">
        <v>81</v>
      </c>
      <c r="H30" s="15"/>
      <c r="I30" s="104" t="s">
        <v>60</v>
      </c>
      <c r="J30" s="65">
        <f>I24</f>
        <v>0</v>
      </c>
      <c r="K30" s="121"/>
      <c r="M30" s="113"/>
      <c r="N30" s="113"/>
      <c r="O30" s="113"/>
    </row>
    <row r="31" spans="2:15" ht="21" customHeight="1" x14ac:dyDescent="0.45">
      <c r="B31" s="51">
        <v>2.0099999999999998</v>
      </c>
      <c r="C31" s="201"/>
      <c r="D31" s="110"/>
      <c r="F31" s="51">
        <v>3.02</v>
      </c>
      <c r="G31" s="151" t="s">
        <v>82</v>
      </c>
      <c r="H31" s="15"/>
      <c r="I31" s="104" t="s">
        <v>61</v>
      </c>
      <c r="J31" s="65">
        <f>L24</f>
        <v>0</v>
      </c>
      <c r="K31" s="121"/>
      <c r="L31" s="23" t="s">
        <v>47</v>
      </c>
      <c r="M31" s="207"/>
      <c r="N31" s="207"/>
      <c r="O31" s="207"/>
    </row>
    <row r="32" spans="2:15" ht="21" customHeight="1" x14ac:dyDescent="0.45">
      <c r="B32" s="51">
        <v>2.02</v>
      </c>
      <c r="C32" s="129" t="s">
        <v>99</v>
      </c>
      <c r="D32" s="110"/>
      <c r="F32" s="66">
        <v>3.03</v>
      </c>
      <c r="G32" s="114" t="s">
        <v>83</v>
      </c>
      <c r="H32" s="10"/>
      <c r="I32" s="105" t="s">
        <v>62</v>
      </c>
      <c r="J32" s="67">
        <f>N24</f>
        <v>0</v>
      </c>
      <c r="K32" s="121"/>
      <c r="L32" s="23"/>
      <c r="M32" s="113"/>
      <c r="N32" s="113"/>
      <c r="O32" s="113"/>
    </row>
    <row r="33" spans="2:17" ht="21" customHeight="1" x14ac:dyDescent="0.45">
      <c r="B33" s="51">
        <v>2.0299999999999998</v>
      </c>
      <c r="C33" s="97"/>
      <c r="D33" s="110"/>
      <c r="F33" s="51">
        <v>3.04</v>
      </c>
      <c r="G33" s="151" t="s">
        <v>78</v>
      </c>
      <c r="H33" s="15"/>
      <c r="I33" s="104" t="s">
        <v>63</v>
      </c>
      <c r="J33" s="196">
        <f>SUM(J30:J32)</f>
        <v>0</v>
      </c>
      <c r="K33" s="121"/>
      <c r="L33" s="23" t="s">
        <v>48</v>
      </c>
      <c r="M33" s="207"/>
      <c r="N33" s="207"/>
      <c r="O33" s="207"/>
    </row>
    <row r="34" spans="2:17" ht="21" customHeight="1" thickBot="1" x14ac:dyDescent="0.5">
      <c r="B34" s="51">
        <v>2.04</v>
      </c>
      <c r="C34" s="97"/>
      <c r="D34" s="110"/>
      <c r="F34" s="197">
        <v>3.05</v>
      </c>
      <c r="G34" s="198" t="s">
        <v>85</v>
      </c>
      <c r="H34" s="173"/>
      <c r="I34" s="175">
        <v>0</v>
      </c>
      <c r="J34" s="153">
        <f>IF((I34*J33)&gt;(ABS(0.15*J33)),0.15*J33,I34*J33)</f>
        <v>0</v>
      </c>
      <c r="K34" s="121"/>
      <c r="L34" s="21"/>
      <c r="M34" s="113"/>
      <c r="N34" s="113"/>
      <c r="O34" s="113"/>
    </row>
    <row r="35" spans="2:17" ht="21" customHeight="1" thickTop="1" thickBot="1" x14ac:dyDescent="0.5">
      <c r="B35" s="51">
        <v>2.0499999999999998</v>
      </c>
      <c r="C35" s="97"/>
      <c r="D35" s="110"/>
      <c r="F35" s="51">
        <v>3.06</v>
      </c>
      <c r="G35" s="151" t="s">
        <v>86</v>
      </c>
      <c r="H35" s="15"/>
      <c r="I35" s="104" t="s">
        <v>64</v>
      </c>
      <c r="J35" s="195">
        <f>J33+J34</f>
        <v>0</v>
      </c>
      <c r="K35" s="121"/>
      <c r="L35" s="23" t="s">
        <v>49</v>
      </c>
      <c r="M35" s="207"/>
      <c r="N35" s="207"/>
      <c r="O35" s="207"/>
    </row>
    <row r="36" spans="2:17" ht="21" customHeight="1" thickTop="1" thickBot="1" x14ac:dyDescent="0.55000000000000004">
      <c r="B36" s="191"/>
      <c r="C36" s="192" t="s">
        <v>95</v>
      </c>
      <c r="D36" s="193">
        <f>SUM(D24:D35)</f>
        <v>0</v>
      </c>
      <c r="E36" s="154"/>
      <c r="F36" s="51">
        <v>3.07</v>
      </c>
      <c r="G36" s="187" t="s">
        <v>94</v>
      </c>
      <c r="H36" s="188"/>
      <c r="I36" s="189" t="s">
        <v>101</v>
      </c>
      <c r="J36" s="65">
        <f>D36</f>
        <v>0</v>
      </c>
      <c r="K36" s="121"/>
    </row>
    <row r="37" spans="2:17" ht="21" customHeight="1" thickTop="1" thickBot="1" x14ac:dyDescent="0.55000000000000004">
      <c r="B37" s="51">
        <v>2.5099999999999998</v>
      </c>
      <c r="C37" s="201"/>
      <c r="D37" s="110"/>
      <c r="E37" s="200"/>
      <c r="F37" s="179" t="s">
        <v>91</v>
      </c>
      <c r="G37" s="182" t="s">
        <v>108</v>
      </c>
      <c r="H37" s="183"/>
      <c r="I37" s="184">
        <v>0.1</v>
      </c>
      <c r="J37" s="185">
        <f>IF((I37*J36)&gt;(ABS(0.1*J36)),0.1*J36,I37*J36)</f>
        <v>0</v>
      </c>
      <c r="K37" s="121"/>
    </row>
    <row r="38" spans="2:17" ht="21" customHeight="1" thickTop="1" thickBot="1" x14ac:dyDescent="0.5">
      <c r="B38" s="51">
        <v>2.52</v>
      </c>
      <c r="C38" s="97"/>
      <c r="D38" s="110"/>
      <c r="E38" s="154"/>
      <c r="F38" s="180">
        <v>3.08</v>
      </c>
      <c r="G38" s="178" t="s">
        <v>104</v>
      </c>
      <c r="I38" s="190" t="s">
        <v>103</v>
      </c>
      <c r="J38" s="186">
        <f>D43</f>
        <v>0</v>
      </c>
      <c r="K38" s="121"/>
    </row>
    <row r="39" spans="2:17" ht="21" customHeight="1" thickTop="1" thickBot="1" x14ac:dyDescent="0.55000000000000004">
      <c r="B39" s="68">
        <v>2.5299999999999998</v>
      </c>
      <c r="C39" s="129" t="s">
        <v>100</v>
      </c>
      <c r="D39" s="110"/>
      <c r="E39" s="200"/>
      <c r="F39" s="181" t="s">
        <v>92</v>
      </c>
      <c r="G39" s="172" t="s">
        <v>93</v>
      </c>
      <c r="H39" s="173"/>
      <c r="I39" s="152">
        <v>0</v>
      </c>
      <c r="J39" s="153">
        <f>IF((I39*J38)&gt;(ABS(0.1*J38)),0.1*J38,I39*J38)</f>
        <v>0</v>
      </c>
      <c r="K39" s="121"/>
      <c r="L39" s="130"/>
      <c r="M39" s="208" t="s">
        <v>73</v>
      </c>
      <c r="N39" s="209"/>
      <c r="O39" s="210"/>
    </row>
    <row r="40" spans="2:17" ht="21" customHeight="1" thickTop="1" x14ac:dyDescent="0.45">
      <c r="B40" s="194">
        <v>2.54</v>
      </c>
      <c r="C40" s="97"/>
      <c r="D40" s="110"/>
      <c r="F40" s="51">
        <v>3.09</v>
      </c>
      <c r="G40" s="151" t="s">
        <v>102</v>
      </c>
      <c r="H40" s="15"/>
      <c r="I40" s="202" t="s">
        <v>106</v>
      </c>
      <c r="J40" s="195">
        <f>SUM(J35:J39)</f>
        <v>0</v>
      </c>
      <c r="K40" s="121"/>
      <c r="L40" s="130"/>
      <c r="M40" s="140" t="s">
        <v>25</v>
      </c>
      <c r="N40" s="139" t="s">
        <v>72</v>
      </c>
      <c r="O40" s="141">
        <v>100</v>
      </c>
    </row>
    <row r="41" spans="2:17" ht="21" customHeight="1" x14ac:dyDescent="0.45">
      <c r="B41" s="194">
        <v>2.5499999999999998</v>
      </c>
      <c r="C41" s="160"/>
      <c r="D41" s="161"/>
      <c r="F41" s="162">
        <v>3.1</v>
      </c>
      <c r="G41" s="163" t="s">
        <v>87</v>
      </c>
      <c r="H41" s="164"/>
      <c r="I41" s="165"/>
      <c r="J41" s="166">
        <v>0</v>
      </c>
      <c r="K41" s="121"/>
      <c r="L41" s="130"/>
      <c r="M41" s="140" t="s">
        <v>27</v>
      </c>
      <c r="N41" s="139" t="s">
        <v>72</v>
      </c>
      <c r="O41" s="141">
        <v>1</v>
      </c>
    </row>
    <row r="42" spans="2:17" ht="21" customHeight="1" thickBot="1" x14ac:dyDescent="0.5">
      <c r="B42" s="170">
        <v>2.56</v>
      </c>
      <c r="C42" s="168"/>
      <c r="D42" s="169"/>
      <c r="F42" s="53">
        <v>3.11</v>
      </c>
      <c r="G42" s="155" t="s">
        <v>84</v>
      </c>
      <c r="H42" s="27"/>
      <c r="I42" s="11"/>
      <c r="J42" s="111">
        <v>0</v>
      </c>
      <c r="K42" s="126"/>
      <c r="L42" s="131"/>
      <c r="M42" s="142" t="s">
        <v>71</v>
      </c>
      <c r="N42" s="143" t="s">
        <v>72</v>
      </c>
      <c r="O42" s="144">
        <v>1000</v>
      </c>
    </row>
    <row r="43" spans="2:17" ht="21" customHeight="1" thickTop="1" x14ac:dyDescent="0.5">
      <c r="B43" s="58"/>
      <c r="C43" s="28" t="s">
        <v>105</v>
      </c>
      <c r="D43" s="59">
        <f>SUM(D37:D42)</f>
        <v>0</v>
      </c>
      <c r="F43" s="68">
        <v>3.99</v>
      </c>
      <c r="G43" s="69" t="s">
        <v>50</v>
      </c>
      <c r="I43" s="167" t="s">
        <v>80</v>
      </c>
      <c r="J43" s="70">
        <f>SUM(J40:J42)</f>
        <v>0</v>
      </c>
      <c r="K43" s="121"/>
      <c r="L43" s="132"/>
      <c r="M43" s="203"/>
      <c r="N43" s="204"/>
      <c r="O43" s="205"/>
    </row>
    <row r="44" spans="2:17" ht="5.0999999999999996" customHeight="1" thickBot="1" x14ac:dyDescent="0.45">
      <c r="B44" s="60"/>
      <c r="C44" s="61"/>
      <c r="D44" s="62"/>
      <c r="F44" s="60"/>
      <c r="G44" s="61"/>
      <c r="H44" s="61"/>
      <c r="I44" s="61"/>
      <c r="J44" s="62"/>
    </row>
    <row r="45" spans="2:17" ht="9.75" customHeight="1" thickTop="1" x14ac:dyDescent="0.45">
      <c r="I45" s="34"/>
    </row>
    <row r="46" spans="2:17" ht="20.25" x14ac:dyDescent="0.55000000000000004">
      <c r="B46" s="116" t="s">
        <v>88</v>
      </c>
    </row>
    <row r="47" spans="2:17" ht="20.25" x14ac:dyDescent="0.55000000000000004">
      <c r="B47" s="116"/>
    </row>
    <row r="48" spans="2:17" x14ac:dyDescent="0.4">
      <c r="B48" s="206" t="s">
        <v>89</v>
      </c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</row>
    <row r="49" spans="2:17" ht="20.25" x14ac:dyDescent="0.55000000000000004">
      <c r="B49" s="174" t="s">
        <v>107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r="50" spans="2:17" x14ac:dyDescent="0.4">
      <c r="B50" s="174" t="s">
        <v>96</v>
      </c>
      <c r="C50" s="171"/>
      <c r="D50" s="171"/>
      <c r="E50" s="171"/>
      <c r="F50" s="171"/>
      <c r="G50" s="171"/>
      <c r="H50" s="171"/>
    </row>
    <row r="51" spans="2:17" x14ac:dyDescent="0.4">
      <c r="B51" s="171"/>
      <c r="C51" s="171"/>
      <c r="D51" s="171"/>
      <c r="E51" s="171"/>
      <c r="F51" s="171"/>
      <c r="G51" s="171"/>
      <c r="H51" s="171"/>
    </row>
  </sheetData>
  <sheetProtection algorithmName="SHA-512" hashValue="GJ+06evBJYEU493eJriCD3OPpgV6zmGh/N++kxrMO+/tYAIlCatgAtSKKX5MHo8BQ0mEsrKHVN9D8bS60d7NmA==" saltValue="S3Bpkn3XPEE9zYx+gxp0Eg==" spinCount="100000" sheet="1" formatCells="0" formatColumns="0" formatRows="0"/>
  <mergeCells count="31">
    <mergeCell ref="F26:J27"/>
    <mergeCell ref="J8:L8"/>
    <mergeCell ref="N13:O13"/>
    <mergeCell ref="N14:O14"/>
    <mergeCell ref="N15:O15"/>
    <mergeCell ref="N16:O16"/>
    <mergeCell ref="N17:O17"/>
    <mergeCell ref="N18:O18"/>
    <mergeCell ref="N19:O19"/>
    <mergeCell ref="N21:O21"/>
    <mergeCell ref="N22:O22"/>
    <mergeCell ref="N24:O24"/>
    <mergeCell ref="K21:L21"/>
    <mergeCell ref="K22:L22"/>
    <mergeCell ref="K17:L17"/>
    <mergeCell ref="K18:L18"/>
    <mergeCell ref="K19:L19"/>
    <mergeCell ref="K20:L20"/>
    <mergeCell ref="N20:O20"/>
    <mergeCell ref="K9:L11"/>
    <mergeCell ref="K13:L13"/>
    <mergeCell ref="K14:L14"/>
    <mergeCell ref="K15:L15"/>
    <mergeCell ref="K16:L16"/>
    <mergeCell ref="N9:O11"/>
    <mergeCell ref="B48:Q48"/>
    <mergeCell ref="M29:O29"/>
    <mergeCell ref="M31:O31"/>
    <mergeCell ref="M33:O33"/>
    <mergeCell ref="M35:O35"/>
    <mergeCell ref="M39:O39"/>
  </mergeCells>
  <phoneticPr fontId="24" type="noConversion"/>
  <conditionalFormatting sqref="I34">
    <cfRule type="cellIs" dxfId="2" priority="3" operator="greaterThan">
      <formula>0.15</formula>
    </cfRule>
  </conditionalFormatting>
  <conditionalFormatting sqref="I37">
    <cfRule type="cellIs" dxfId="1" priority="1" operator="greaterThan">
      <formula>0.1</formula>
    </cfRule>
  </conditionalFormatting>
  <conditionalFormatting sqref="I39">
    <cfRule type="cellIs" dxfId="0" priority="2" operator="greaterThan">
      <formula>0.1</formula>
    </cfRule>
  </conditionalFormatting>
  <dataValidations xWindow="1093" yWindow="483" count="8">
    <dataValidation allowBlank="1" showInputMessage="1" showErrorMessage="1" prompt="Enter appropriate % to cover employer's contributions." sqref="G23" xr:uid="{00000000-0002-0000-0000-000000000000}"/>
    <dataValidation allowBlank="1" showInputMessage="1" showErrorMessage="1" prompt="Fully Loaded Rates_x000a_To include ALL taxes (FICA, FUI, SUI, Worker's Comp) and benefits._x000a_Fully loaded rates should conform w/ documents provided. " sqref="H13" xr:uid="{00000000-0002-0000-0000-000001000000}"/>
    <dataValidation type="list" allowBlank="1" showInputMessage="1" showErrorMessage="1" sqref="E13:E20" xr:uid="{00000000-0002-0000-0000-000002000000}">
      <formula1>"E,C,M"</formula1>
    </dataValidation>
    <dataValidation allowBlank="1" showInputMessage="1" showErrorMessage="1" prompt="Calculation:_x000a_   - A Quantity of 40,_x000a_   - A Unit of C (for 100)_x000a_   - And a Material Cost of $45_x000a_= (40 * 45)/100 = $18_x000a_" sqref="K13:L13" xr:uid="{00000000-0002-0000-0000-000003000000}"/>
    <dataValidation allowBlank="1" showInputMessage="1" showErrorMessage="1" prompt="Calculation:_x000a_   - A Quantity of 40,_x000a_   - A Unit of C (for 100)_x000a_   - And an Equipment Cost of $5_x000a_= (40 * 5)/100 = $2" sqref="N13:O13" xr:uid="{00000000-0002-0000-0000-000004000000}"/>
    <dataValidation allowBlank="1" showInputMessage="1" showErrorMessage="1" prompt="Calculation:_x000a_   - A Quantity of 40,_x000a_   - A Unit of C (for 100)_x000a_   - And a labor hours per unit of 10_x000a_= (40 * 10)/100 = 4" sqref="G13" xr:uid="{00000000-0002-0000-0000-000005000000}"/>
    <dataValidation type="list" showInputMessage="1" showErrorMessage="1" error="Maximum value may not exceed 15%_x000a_Please re-enter another value." sqref="I34" xr:uid="{00000000-0002-0000-0000-000006000000}">
      <formula1>" .00,.01,.02,.03,.04,.05,.06,.07,.08,.09,.10,.11,.12,.13,.14,.15"</formula1>
    </dataValidation>
    <dataValidation type="list" allowBlank="1" showInputMessage="1" showErrorMessage="1" error="Maximum value may not exceed 10%_x000a_Please re-enter another value." sqref="I39 I37" xr:uid="{00000000-0002-0000-0000-000007000000}">
      <formula1>".00,.01,.02,.03,.04,.05,.06,.07,.08,.09,.10"</formula1>
    </dataValidation>
  </dataValidations>
  <hyperlinks>
    <hyperlink ref="B46" location="'Mark-up Limitations'!A1" display="* Note:  Mark-up is capped in conformance with the provisions of the General Conditions (CO-7)." xr:uid="{00000000-0004-0000-0000-000000000000}"/>
  </hyperlinks>
  <printOptions horizontalCentered="1" verticalCentered="1"/>
  <pageMargins left="0.25" right="0.25" top="0.75" bottom="0.25" header="0" footer="0"/>
  <pageSetup scale="5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1"/>
  <sheetViews>
    <sheetView topLeftCell="A11" zoomScale="50" workbookViewId="0">
      <selection activeCell="E16" sqref="E16"/>
    </sheetView>
  </sheetViews>
  <sheetFormatPr defaultRowHeight="15" x14ac:dyDescent="0.4"/>
  <cols>
    <col min="1" max="1" width="1.609375" customWidth="1"/>
    <col min="2" max="2" width="5.609375" customWidth="1"/>
    <col min="3" max="3" width="37.609375" customWidth="1"/>
    <col min="4" max="4" width="14.609375" customWidth="1"/>
    <col min="5" max="5" width="7.609375" customWidth="1"/>
    <col min="6" max="13" width="14.609375" customWidth="1"/>
    <col min="14" max="14" width="1.609375" customWidth="1"/>
  </cols>
  <sheetData>
    <row r="1" spans="2:14" ht="30" x14ac:dyDescent="0.4">
      <c r="B1" s="24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4" ht="22.5" x14ac:dyDescent="0.6">
      <c r="B2" s="82" t="s">
        <v>52</v>
      </c>
      <c r="C2" s="83"/>
      <c r="D2" s="84"/>
      <c r="E2" s="83"/>
      <c r="F2" s="83"/>
      <c r="G2" s="83"/>
      <c r="H2" s="83"/>
      <c r="I2" s="83"/>
      <c r="J2" s="83"/>
      <c r="K2" s="83"/>
      <c r="L2" s="83"/>
      <c r="M2" s="83"/>
    </row>
    <row r="3" spans="2:14" ht="17.25" x14ac:dyDescent="0.4">
      <c r="B3" s="25"/>
    </row>
    <row r="4" spans="2:14" ht="22.5" x14ac:dyDescent="0.6">
      <c r="B4" s="5"/>
      <c r="C4" s="92" t="s">
        <v>0</v>
      </c>
      <c r="D4" s="106">
        <f>+'GC-1 Sheet'!D3</f>
        <v>0</v>
      </c>
      <c r="E4" s="5"/>
      <c r="F4" s="5"/>
      <c r="H4" s="92" t="s">
        <v>53</v>
      </c>
      <c r="I4" s="106">
        <f>+'GC-1 Sheet'!I3</f>
        <v>0</v>
      </c>
      <c r="J4" s="5"/>
      <c r="K4" s="5"/>
      <c r="L4" s="5"/>
      <c r="M4" s="5"/>
      <c r="N4" s="5"/>
    </row>
    <row r="5" spans="2:14" ht="22.5" x14ac:dyDescent="0.6">
      <c r="B5" s="5"/>
      <c r="C5" s="92" t="s">
        <v>1</v>
      </c>
      <c r="D5" s="106">
        <f>+'GC-1 Sheet'!D4</f>
        <v>0</v>
      </c>
      <c r="E5" s="5"/>
      <c r="F5" s="85"/>
      <c r="G5" s="85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92" t="s">
        <v>3</v>
      </c>
      <c r="D6" s="106">
        <f>+'GC-1 Sheet'!D5</f>
        <v>0</v>
      </c>
      <c r="E6" s="5"/>
      <c r="F6" s="85"/>
      <c r="G6" s="86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92"/>
      <c r="D7" s="106"/>
      <c r="E7" s="5"/>
      <c r="F7" s="85"/>
      <c r="G7" s="86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92" t="s">
        <v>2</v>
      </c>
      <c r="D8" s="106">
        <f>+'GC-1 Sheet'!I4</f>
        <v>0</v>
      </c>
      <c r="E8" s="5"/>
      <c r="F8" s="85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42" t="s">
        <v>55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2:14" ht="30" customHeight="1" thickTop="1" thickBot="1" x14ac:dyDescent="0.65">
      <c r="B11" s="37" t="s">
        <v>4</v>
      </c>
      <c r="C11" s="12"/>
      <c r="D11" s="12"/>
      <c r="E11" s="87"/>
      <c r="F11" s="82" t="s">
        <v>5</v>
      </c>
      <c r="G11" s="12"/>
      <c r="H11" s="12"/>
      <c r="I11" s="87"/>
      <c r="J11" s="82" t="s">
        <v>6</v>
      </c>
      <c r="K11" s="88"/>
      <c r="L11" s="82" t="s">
        <v>7</v>
      </c>
      <c r="M11" s="89"/>
    </row>
    <row r="12" spans="2:14" ht="21" customHeight="1" thickTop="1" x14ac:dyDescent="0.5">
      <c r="B12" s="63"/>
      <c r="C12" s="18"/>
      <c r="D12" s="18"/>
      <c r="E12" s="19"/>
      <c r="F12" s="18" t="s">
        <v>5</v>
      </c>
      <c r="G12" s="18" t="s">
        <v>8</v>
      </c>
      <c r="H12" s="18" t="s">
        <v>9</v>
      </c>
      <c r="I12" s="19" t="s">
        <v>8</v>
      </c>
      <c r="J12" s="18" t="s">
        <v>10</v>
      </c>
      <c r="K12" s="19" t="s">
        <v>8</v>
      </c>
      <c r="L12" s="18" t="s">
        <v>11</v>
      </c>
      <c r="M12" s="64" t="s">
        <v>8</v>
      </c>
    </row>
    <row r="13" spans="2:14" ht="21" customHeight="1" x14ac:dyDescent="0.5">
      <c r="B13" s="45" t="s">
        <v>12</v>
      </c>
      <c r="C13" s="16"/>
      <c r="D13" s="16"/>
      <c r="E13" s="26" t="s">
        <v>13</v>
      </c>
      <c r="F13" s="16" t="s">
        <v>14</v>
      </c>
      <c r="G13" s="16" t="s">
        <v>5</v>
      </c>
      <c r="H13" s="16" t="s">
        <v>68</v>
      </c>
      <c r="I13" s="26" t="s">
        <v>15</v>
      </c>
      <c r="J13" s="16" t="s">
        <v>16</v>
      </c>
      <c r="K13" s="26" t="s">
        <v>10</v>
      </c>
      <c r="L13" s="16" t="s">
        <v>16</v>
      </c>
      <c r="M13" s="46" t="s">
        <v>11</v>
      </c>
    </row>
    <row r="14" spans="2:14" ht="21" customHeight="1" thickBot="1" x14ac:dyDescent="0.55000000000000004">
      <c r="B14" s="47" t="s">
        <v>17</v>
      </c>
      <c r="C14" s="17" t="s">
        <v>18</v>
      </c>
      <c r="D14" s="17" t="s">
        <v>19</v>
      </c>
      <c r="E14" s="22" t="s">
        <v>20</v>
      </c>
      <c r="F14" s="17" t="s">
        <v>21</v>
      </c>
      <c r="G14" s="17" t="s">
        <v>14</v>
      </c>
      <c r="H14" s="17" t="s">
        <v>69</v>
      </c>
      <c r="I14" s="22" t="s">
        <v>16</v>
      </c>
      <c r="J14" s="17" t="s">
        <v>21</v>
      </c>
      <c r="K14" s="22" t="s">
        <v>16</v>
      </c>
      <c r="L14" s="17" t="s">
        <v>21</v>
      </c>
      <c r="M14" s="48" t="s">
        <v>16</v>
      </c>
    </row>
    <row r="15" spans="2:14" ht="21" customHeight="1" thickTop="1" x14ac:dyDescent="0.4">
      <c r="B15" s="49" t="s">
        <v>23</v>
      </c>
      <c r="C15" s="7" t="s">
        <v>24</v>
      </c>
      <c r="D15" s="7" t="s">
        <v>25</v>
      </c>
      <c r="E15" s="8" t="s">
        <v>26</v>
      </c>
      <c r="F15" s="7" t="s">
        <v>27</v>
      </c>
      <c r="G15" s="7" t="s">
        <v>28</v>
      </c>
      <c r="H15" s="7" t="s">
        <v>29</v>
      </c>
      <c r="I15" s="8" t="s">
        <v>30</v>
      </c>
      <c r="J15" s="7" t="s">
        <v>31</v>
      </c>
      <c r="K15" s="8" t="s">
        <v>32</v>
      </c>
      <c r="L15" s="7" t="s">
        <v>33</v>
      </c>
      <c r="M15" s="50" t="s">
        <v>34</v>
      </c>
    </row>
    <row r="16" spans="2:14" ht="21" customHeight="1" x14ac:dyDescent="0.45">
      <c r="B16" s="96"/>
      <c r="C16" s="97"/>
      <c r="D16" s="98"/>
      <c r="E16" s="145" t="s">
        <v>25</v>
      </c>
      <c r="F16" s="98"/>
      <c r="G16" s="6">
        <f>(D16*F16)/VLOOKUP(E16,'GC-1 Sheet'!$M$40:$O$43,3)</f>
        <v>0</v>
      </c>
      <c r="H16" s="102"/>
      <c r="I16" s="1">
        <f t="shared" ref="I16:I39" si="0">G16*H16</f>
        <v>0</v>
      </c>
      <c r="J16" s="102"/>
      <c r="K16" s="1">
        <f>(D16*J16)/VLOOKUP(E16,'GC-1 Sheet'!$M$40:$O$43,3)</f>
        <v>0</v>
      </c>
      <c r="L16" s="102"/>
      <c r="M16" s="52">
        <f>(D16*L16)/VLOOKUP(E16,'GC-1 Sheet'!$M$40:$O$43,3)</f>
        <v>0</v>
      </c>
    </row>
    <row r="17" spans="2:13" ht="21" customHeight="1" x14ac:dyDescent="0.45">
      <c r="B17" s="96"/>
      <c r="C17" s="97"/>
      <c r="D17" s="98"/>
      <c r="E17" s="145" t="s">
        <v>27</v>
      </c>
      <c r="F17" s="98"/>
      <c r="G17" s="6">
        <f>(D17*F17)/VLOOKUP(E17,'GC-1 Sheet'!$M$40:$O$43,3)</f>
        <v>0</v>
      </c>
      <c r="H17" s="102"/>
      <c r="I17" s="1">
        <f t="shared" si="0"/>
        <v>0</v>
      </c>
      <c r="J17" s="102"/>
      <c r="K17" s="1">
        <f>(D17*J17)/VLOOKUP(E17,'GC-1 Sheet'!$M$40:$O$43,3)</f>
        <v>0</v>
      </c>
      <c r="L17" s="102"/>
      <c r="M17" s="52">
        <f>(D17*L17)/VLOOKUP(E17,'GC-1 Sheet'!$M$40:$O$43,3)</f>
        <v>0</v>
      </c>
    </row>
    <row r="18" spans="2:13" ht="21" customHeight="1" x14ac:dyDescent="0.45">
      <c r="B18" s="96"/>
      <c r="C18" s="97"/>
      <c r="D18" s="98"/>
      <c r="E18" s="145" t="s">
        <v>27</v>
      </c>
      <c r="F18" s="98"/>
      <c r="G18" s="6">
        <f>(D18*F18)/VLOOKUP(E18,'GC-1 Sheet'!$M$40:$O$43,3)</f>
        <v>0</v>
      </c>
      <c r="H18" s="102"/>
      <c r="I18" s="1">
        <f t="shared" si="0"/>
        <v>0</v>
      </c>
      <c r="J18" s="102"/>
      <c r="K18" s="1">
        <f>(D18*J18)/VLOOKUP(E18,'GC-1 Sheet'!$M$40:$O$43,3)</f>
        <v>0</v>
      </c>
      <c r="L18" s="102"/>
      <c r="M18" s="52">
        <f>(D18*L18)/VLOOKUP(E18,'GC-1 Sheet'!$M$40:$O$43,3)</f>
        <v>0</v>
      </c>
    </row>
    <row r="19" spans="2:13" ht="21" customHeight="1" x14ac:dyDescent="0.45">
      <c r="B19" s="96"/>
      <c r="C19" s="97"/>
      <c r="D19" s="98"/>
      <c r="E19" s="145" t="s">
        <v>27</v>
      </c>
      <c r="F19" s="98"/>
      <c r="G19" s="6">
        <f>(D19*F19)/VLOOKUP(E19,'GC-1 Sheet'!$M$40:$O$43,3)</f>
        <v>0</v>
      </c>
      <c r="H19" s="102"/>
      <c r="I19" s="1">
        <f t="shared" si="0"/>
        <v>0</v>
      </c>
      <c r="J19" s="102"/>
      <c r="K19" s="1">
        <f>(D19*J19)/VLOOKUP(E19,'GC-1 Sheet'!$M$40:$O$43,3)</f>
        <v>0</v>
      </c>
      <c r="L19" s="102"/>
      <c r="M19" s="52">
        <f>(D19*L19)/VLOOKUP(E19,'GC-1 Sheet'!$M$40:$O$43,3)</f>
        <v>0</v>
      </c>
    </row>
    <row r="20" spans="2:13" ht="21" customHeight="1" x14ac:dyDescent="0.45">
      <c r="B20" s="96"/>
      <c r="C20" s="97"/>
      <c r="D20" s="98"/>
      <c r="E20" s="145" t="s">
        <v>27</v>
      </c>
      <c r="F20" s="98"/>
      <c r="G20" s="6">
        <f>(D20*F20)/VLOOKUP(E20,'GC-1 Sheet'!$M$40:$O$43,3)</f>
        <v>0</v>
      </c>
      <c r="H20" s="102"/>
      <c r="I20" s="1">
        <f t="shared" si="0"/>
        <v>0</v>
      </c>
      <c r="J20" s="102"/>
      <c r="K20" s="1">
        <f>(D20*J20)/VLOOKUP(E20,'GC-1 Sheet'!$M$40:$O$43,3)</f>
        <v>0</v>
      </c>
      <c r="L20" s="102"/>
      <c r="M20" s="52">
        <f>(D20*L20)/VLOOKUP(E20,'GC-1 Sheet'!$M$40:$O$43,3)</f>
        <v>0</v>
      </c>
    </row>
    <row r="21" spans="2:13" ht="21" customHeight="1" x14ac:dyDescent="0.45">
      <c r="B21" s="96"/>
      <c r="C21" s="97"/>
      <c r="D21" s="98"/>
      <c r="E21" s="145" t="s">
        <v>27</v>
      </c>
      <c r="F21" s="98"/>
      <c r="G21" s="6">
        <f>(D21*F21)/VLOOKUP(E21,'GC-1 Sheet'!$M$40:$O$43,3)</f>
        <v>0</v>
      </c>
      <c r="H21" s="102"/>
      <c r="I21" s="1">
        <f t="shared" si="0"/>
        <v>0</v>
      </c>
      <c r="J21" s="102"/>
      <c r="K21" s="1">
        <f>(D21*J21)/VLOOKUP(E21,'GC-1 Sheet'!$M$40:$O$43,3)</f>
        <v>0</v>
      </c>
      <c r="L21" s="102"/>
      <c r="M21" s="52">
        <f>(D21*L21)/VLOOKUP(E21,'GC-1 Sheet'!$M$40:$O$43,3)</f>
        <v>0</v>
      </c>
    </row>
    <row r="22" spans="2:13" ht="21" customHeight="1" x14ac:dyDescent="0.45">
      <c r="B22" s="96"/>
      <c r="C22" s="97"/>
      <c r="D22" s="98"/>
      <c r="E22" s="145" t="s">
        <v>27</v>
      </c>
      <c r="F22" s="98"/>
      <c r="G22" s="6">
        <f>(D22*F22)/VLOOKUP(E22,'GC-1 Sheet'!$M$40:$O$43,3)</f>
        <v>0</v>
      </c>
      <c r="H22" s="102"/>
      <c r="I22" s="1">
        <f t="shared" si="0"/>
        <v>0</v>
      </c>
      <c r="J22" s="102"/>
      <c r="K22" s="1">
        <f>(D22*J22)/VLOOKUP(E22,'GC-1 Sheet'!$M$40:$O$43,3)</f>
        <v>0</v>
      </c>
      <c r="L22" s="102"/>
      <c r="M22" s="52">
        <f>(D22*L22)/VLOOKUP(E22,'GC-1 Sheet'!$M$40:$O$43,3)</f>
        <v>0</v>
      </c>
    </row>
    <row r="23" spans="2:13" ht="21" customHeight="1" x14ac:dyDescent="0.45">
      <c r="B23" s="96"/>
      <c r="C23" s="97"/>
      <c r="D23" s="98"/>
      <c r="E23" s="145" t="s">
        <v>27</v>
      </c>
      <c r="F23" s="98"/>
      <c r="G23" s="6">
        <f>(D23*F23)/VLOOKUP(E23,'GC-1 Sheet'!$M$40:$O$43,3)</f>
        <v>0</v>
      </c>
      <c r="H23" s="102"/>
      <c r="I23" s="1">
        <f t="shared" si="0"/>
        <v>0</v>
      </c>
      <c r="J23" s="102"/>
      <c r="K23" s="1">
        <f>(D23*J23)/VLOOKUP(E23,'GC-1 Sheet'!$M$40:$O$43,3)</f>
        <v>0</v>
      </c>
      <c r="L23" s="102"/>
      <c r="M23" s="52">
        <f>(D23*L23)/VLOOKUP(E23,'GC-1 Sheet'!$M$40:$O$43,3)</f>
        <v>0</v>
      </c>
    </row>
    <row r="24" spans="2:13" ht="21" customHeight="1" x14ac:dyDescent="0.45">
      <c r="B24" s="96"/>
      <c r="C24" s="97"/>
      <c r="D24" s="98"/>
      <c r="E24" s="145" t="s">
        <v>27</v>
      </c>
      <c r="F24" s="98"/>
      <c r="G24" s="6">
        <f>(D24*F24)/VLOOKUP(E24,'GC-1 Sheet'!$M$40:$O$43,3)</f>
        <v>0</v>
      </c>
      <c r="H24" s="102"/>
      <c r="I24" s="1">
        <f t="shared" si="0"/>
        <v>0</v>
      </c>
      <c r="J24" s="102"/>
      <c r="K24" s="1">
        <f>(D24*J24)/VLOOKUP(E24,'GC-1 Sheet'!$M$40:$O$43,3)</f>
        <v>0</v>
      </c>
      <c r="L24" s="102"/>
      <c r="M24" s="52">
        <f>(D24*L24)/VLOOKUP(E24,'GC-1 Sheet'!$M$40:$O$43,3)</f>
        <v>0</v>
      </c>
    </row>
    <row r="25" spans="2:13" ht="21" customHeight="1" x14ac:dyDescent="0.45">
      <c r="B25" s="96"/>
      <c r="C25" s="97"/>
      <c r="D25" s="98"/>
      <c r="E25" s="145" t="s">
        <v>27</v>
      </c>
      <c r="F25" s="98"/>
      <c r="G25" s="6">
        <f>(D25*F25)/VLOOKUP(E25,'GC-1 Sheet'!$M$40:$O$43,3)</f>
        <v>0</v>
      </c>
      <c r="H25" s="102"/>
      <c r="I25" s="1">
        <f t="shared" si="0"/>
        <v>0</v>
      </c>
      <c r="J25" s="102"/>
      <c r="K25" s="1">
        <f>(D25*J25)/VLOOKUP(E25,'GC-1 Sheet'!$M$40:$O$43,3)</f>
        <v>0</v>
      </c>
      <c r="L25" s="102"/>
      <c r="M25" s="52">
        <f>(D25*L25)/VLOOKUP(E25,'GC-1 Sheet'!$M$40:$O$43,3)</f>
        <v>0</v>
      </c>
    </row>
    <row r="26" spans="2:13" ht="21" customHeight="1" x14ac:dyDescent="0.45">
      <c r="B26" s="96"/>
      <c r="C26" s="97"/>
      <c r="D26" s="98"/>
      <c r="E26" s="145" t="s">
        <v>27</v>
      </c>
      <c r="F26" s="98"/>
      <c r="G26" s="6">
        <f>(D26*F26)/VLOOKUP(E26,'GC-1 Sheet'!$M$40:$O$43,3)</f>
        <v>0</v>
      </c>
      <c r="H26" s="102"/>
      <c r="I26" s="1">
        <f t="shared" si="0"/>
        <v>0</v>
      </c>
      <c r="J26" s="102"/>
      <c r="K26" s="1">
        <f>(D26*J26)/VLOOKUP(E26,'GC-1 Sheet'!$M$40:$O$43,3)</f>
        <v>0</v>
      </c>
      <c r="L26" s="102"/>
      <c r="M26" s="52">
        <f>(D26*L26)/VLOOKUP(E26,'GC-1 Sheet'!$M$40:$O$43,3)</f>
        <v>0</v>
      </c>
    </row>
    <row r="27" spans="2:13" ht="21" customHeight="1" x14ac:dyDescent="0.45">
      <c r="B27" s="96"/>
      <c r="C27" s="97"/>
      <c r="D27" s="98"/>
      <c r="E27" s="145" t="s">
        <v>27</v>
      </c>
      <c r="F27" s="98"/>
      <c r="G27" s="6">
        <f>(D27*F27)/VLOOKUP(E27,'GC-1 Sheet'!$M$40:$O$43,3)</f>
        <v>0</v>
      </c>
      <c r="H27" s="102"/>
      <c r="I27" s="1">
        <f t="shared" si="0"/>
        <v>0</v>
      </c>
      <c r="J27" s="102"/>
      <c r="K27" s="1">
        <f>(D27*J27)/VLOOKUP(E27,'GC-1 Sheet'!$M$40:$O$43,3)</f>
        <v>0</v>
      </c>
      <c r="L27" s="102"/>
      <c r="M27" s="52">
        <f>(D27*L27)/VLOOKUP(E27,'GC-1 Sheet'!$M$40:$O$43,3)</f>
        <v>0</v>
      </c>
    </row>
    <row r="28" spans="2:13" ht="21" customHeight="1" x14ac:dyDescent="0.45">
      <c r="B28" s="96"/>
      <c r="C28" s="97"/>
      <c r="D28" s="98"/>
      <c r="E28" s="145" t="s">
        <v>27</v>
      </c>
      <c r="F28" s="98"/>
      <c r="G28" s="6">
        <f>(D28*F28)/VLOOKUP(E28,'GC-1 Sheet'!$M$40:$O$43,3)</f>
        <v>0</v>
      </c>
      <c r="H28" s="102"/>
      <c r="I28" s="1">
        <f t="shared" si="0"/>
        <v>0</v>
      </c>
      <c r="J28" s="102"/>
      <c r="K28" s="1">
        <f>(D28*J28)/VLOOKUP(E28,'GC-1 Sheet'!$M$40:$O$43,3)</f>
        <v>0</v>
      </c>
      <c r="L28" s="102"/>
      <c r="M28" s="52">
        <f>(D28*L28)/VLOOKUP(E28,'GC-1 Sheet'!$M$40:$O$43,3)</f>
        <v>0</v>
      </c>
    </row>
    <row r="29" spans="2:13" ht="21" customHeight="1" x14ac:dyDescent="0.45">
      <c r="B29" s="96"/>
      <c r="C29" s="97"/>
      <c r="D29" s="98"/>
      <c r="E29" s="145" t="s">
        <v>27</v>
      </c>
      <c r="F29" s="98"/>
      <c r="G29" s="6">
        <f>(D29*F29)/VLOOKUP(E29,'GC-1 Sheet'!$M$40:$O$43,3)</f>
        <v>0</v>
      </c>
      <c r="H29" s="102"/>
      <c r="I29" s="1">
        <f t="shared" si="0"/>
        <v>0</v>
      </c>
      <c r="J29" s="102"/>
      <c r="K29" s="1">
        <f>(D29*J29)/VLOOKUP(E29,'GC-1 Sheet'!$M$40:$O$43,3)</f>
        <v>0</v>
      </c>
      <c r="L29" s="102"/>
      <c r="M29" s="52">
        <f>(D29*L29)/VLOOKUP(E29,'GC-1 Sheet'!$M$40:$O$43,3)</f>
        <v>0</v>
      </c>
    </row>
    <row r="30" spans="2:13" ht="21" customHeight="1" x14ac:dyDescent="0.45">
      <c r="B30" s="96"/>
      <c r="C30" s="97"/>
      <c r="D30" s="98"/>
      <c r="E30" s="145" t="s">
        <v>27</v>
      </c>
      <c r="F30" s="98"/>
      <c r="G30" s="6">
        <f>(D30*F30)/VLOOKUP(E30,'GC-1 Sheet'!$M$40:$O$43,3)</f>
        <v>0</v>
      </c>
      <c r="H30" s="102"/>
      <c r="I30" s="1">
        <f t="shared" si="0"/>
        <v>0</v>
      </c>
      <c r="J30" s="102"/>
      <c r="K30" s="1">
        <f>(D30*J30)/VLOOKUP(E30,'GC-1 Sheet'!$M$40:$O$43,3)</f>
        <v>0</v>
      </c>
      <c r="L30" s="102"/>
      <c r="M30" s="52">
        <f>(D30*L30)/VLOOKUP(E30,'GC-1 Sheet'!$M$40:$O$43,3)</f>
        <v>0</v>
      </c>
    </row>
    <row r="31" spans="2:13" ht="21" customHeight="1" x14ac:dyDescent="0.45">
      <c r="B31" s="96"/>
      <c r="C31" s="97"/>
      <c r="D31" s="98"/>
      <c r="E31" s="145" t="s">
        <v>27</v>
      </c>
      <c r="F31" s="98"/>
      <c r="G31" s="6">
        <f>(D31*F31)/VLOOKUP(E31,'GC-1 Sheet'!$M$40:$O$43,3)</f>
        <v>0</v>
      </c>
      <c r="H31" s="102"/>
      <c r="I31" s="1">
        <f t="shared" si="0"/>
        <v>0</v>
      </c>
      <c r="J31" s="102"/>
      <c r="K31" s="1">
        <f>(D31*J31)/VLOOKUP(E31,'GC-1 Sheet'!$M$40:$O$43,3)</f>
        <v>0</v>
      </c>
      <c r="L31" s="102"/>
      <c r="M31" s="52">
        <f>(D31*L31)/VLOOKUP(E31,'GC-1 Sheet'!$M$40:$O$43,3)</f>
        <v>0</v>
      </c>
    </row>
    <row r="32" spans="2:13" ht="21" customHeight="1" x14ac:dyDescent="0.45">
      <c r="B32" s="96"/>
      <c r="C32" s="97"/>
      <c r="D32" s="98"/>
      <c r="E32" s="145" t="s">
        <v>27</v>
      </c>
      <c r="F32" s="98"/>
      <c r="G32" s="6">
        <f>(D32*F32)/VLOOKUP(E32,'GC-1 Sheet'!$M$40:$O$43,3)</f>
        <v>0</v>
      </c>
      <c r="H32" s="102"/>
      <c r="I32" s="1">
        <f t="shared" si="0"/>
        <v>0</v>
      </c>
      <c r="J32" s="102"/>
      <c r="K32" s="1">
        <f>(D32*J32)/VLOOKUP(E32,'GC-1 Sheet'!$M$40:$O$43,3)</f>
        <v>0</v>
      </c>
      <c r="L32" s="102"/>
      <c r="M32" s="52">
        <f>(D32*L32)/VLOOKUP(E32,'GC-1 Sheet'!$M$40:$O$43,3)</f>
        <v>0</v>
      </c>
    </row>
    <row r="33" spans="2:13" ht="21" customHeight="1" x14ac:dyDescent="0.45">
      <c r="B33" s="96"/>
      <c r="C33" s="97"/>
      <c r="D33" s="98"/>
      <c r="E33" s="145" t="s">
        <v>27</v>
      </c>
      <c r="F33" s="98"/>
      <c r="G33" s="6">
        <f>(D33*F33)/VLOOKUP(E33,'GC-1 Sheet'!$M$40:$O$43,3)</f>
        <v>0</v>
      </c>
      <c r="H33" s="102"/>
      <c r="I33" s="1">
        <f t="shared" si="0"/>
        <v>0</v>
      </c>
      <c r="J33" s="102"/>
      <c r="K33" s="1">
        <f>(D33*J33)/VLOOKUP(E33,'GC-1 Sheet'!$M$40:$O$43,3)</f>
        <v>0</v>
      </c>
      <c r="L33" s="102"/>
      <c r="M33" s="52">
        <f>(D33*L33)/VLOOKUP(E33,'GC-1 Sheet'!$M$40:$O$43,3)</f>
        <v>0</v>
      </c>
    </row>
    <row r="34" spans="2:13" ht="21" customHeight="1" x14ac:dyDescent="0.45">
      <c r="B34" s="96"/>
      <c r="C34" s="97"/>
      <c r="D34" s="98"/>
      <c r="E34" s="145" t="s">
        <v>27</v>
      </c>
      <c r="F34" s="98"/>
      <c r="G34" s="6">
        <f>(D34*F34)/VLOOKUP(E34,'GC-1 Sheet'!$M$40:$O$43,3)</f>
        <v>0</v>
      </c>
      <c r="H34" s="102"/>
      <c r="I34" s="1">
        <f t="shared" si="0"/>
        <v>0</v>
      </c>
      <c r="J34" s="102"/>
      <c r="K34" s="1">
        <f>(D34*J34)/VLOOKUP(E34,'GC-1 Sheet'!$M$40:$O$43,3)</f>
        <v>0</v>
      </c>
      <c r="L34" s="102"/>
      <c r="M34" s="52">
        <f>(D34*L34)/VLOOKUP(E34,'GC-1 Sheet'!$M$40:$O$43,3)</f>
        <v>0</v>
      </c>
    </row>
    <row r="35" spans="2:13" ht="21" customHeight="1" x14ac:dyDescent="0.45">
      <c r="B35" s="96"/>
      <c r="C35" s="97"/>
      <c r="D35" s="98"/>
      <c r="E35" s="145" t="s">
        <v>27</v>
      </c>
      <c r="F35" s="98"/>
      <c r="G35" s="6">
        <f>(D35*F35)/VLOOKUP(E35,'GC-1 Sheet'!$M$40:$O$43,3)</f>
        <v>0</v>
      </c>
      <c r="H35" s="102"/>
      <c r="I35" s="1">
        <f t="shared" si="0"/>
        <v>0</v>
      </c>
      <c r="J35" s="102"/>
      <c r="K35" s="1">
        <f>(D35*J35)/VLOOKUP(E35,'GC-1 Sheet'!$M$40:$O$43,3)</f>
        <v>0</v>
      </c>
      <c r="L35" s="102"/>
      <c r="M35" s="52">
        <f>(D35*L35)/VLOOKUP(E35,'GC-1 Sheet'!$M$40:$O$43,3)</f>
        <v>0</v>
      </c>
    </row>
    <row r="36" spans="2:13" ht="21" customHeight="1" x14ac:dyDescent="0.45">
      <c r="B36" s="96"/>
      <c r="C36" s="97"/>
      <c r="D36" s="98"/>
      <c r="E36" s="145" t="s">
        <v>27</v>
      </c>
      <c r="F36" s="98"/>
      <c r="G36" s="6">
        <f>(D36*F36)/VLOOKUP(E36,'GC-1 Sheet'!$M$40:$O$43,3)</f>
        <v>0</v>
      </c>
      <c r="H36" s="102"/>
      <c r="I36" s="1">
        <f t="shared" si="0"/>
        <v>0</v>
      </c>
      <c r="J36" s="102"/>
      <c r="K36" s="1">
        <f>(D36*J36)/VLOOKUP(E36,'GC-1 Sheet'!$M$40:$O$43,3)</f>
        <v>0</v>
      </c>
      <c r="L36" s="102"/>
      <c r="M36" s="52">
        <f>(D36*L36)/VLOOKUP(E36,'GC-1 Sheet'!$M$40:$O$43,3)</f>
        <v>0</v>
      </c>
    </row>
    <row r="37" spans="2:13" ht="21" customHeight="1" x14ac:dyDescent="0.45">
      <c r="B37" s="96"/>
      <c r="C37" s="97"/>
      <c r="D37" s="98"/>
      <c r="E37" s="145" t="s">
        <v>27</v>
      </c>
      <c r="F37" s="98"/>
      <c r="G37" s="6">
        <f>(D37*F37)/VLOOKUP(E37,'GC-1 Sheet'!$M$40:$O$43,3)</f>
        <v>0</v>
      </c>
      <c r="H37" s="102"/>
      <c r="I37" s="1">
        <f t="shared" si="0"/>
        <v>0</v>
      </c>
      <c r="J37" s="102"/>
      <c r="K37" s="1">
        <f>(D37*J37)/VLOOKUP(E37,'GC-1 Sheet'!$M$40:$O$43,3)</f>
        <v>0</v>
      </c>
      <c r="L37" s="102"/>
      <c r="M37" s="52">
        <f>(D37*L37)/VLOOKUP(E37,'GC-1 Sheet'!$M$40:$O$43,3)</f>
        <v>0</v>
      </c>
    </row>
    <row r="38" spans="2:13" ht="21" customHeight="1" x14ac:dyDescent="0.45">
      <c r="B38" s="96"/>
      <c r="C38" s="97"/>
      <c r="D38" s="98"/>
      <c r="E38" s="145" t="s">
        <v>27</v>
      </c>
      <c r="F38" s="98"/>
      <c r="G38" s="6">
        <f>(D38*F38)/VLOOKUP(E38,'GC-1 Sheet'!$M$40:$O$43,3)</f>
        <v>0</v>
      </c>
      <c r="H38" s="102"/>
      <c r="I38" s="1">
        <f t="shared" si="0"/>
        <v>0</v>
      </c>
      <c r="J38" s="102"/>
      <c r="K38" s="1">
        <f>(D38*J38)/VLOOKUP(E38,'GC-1 Sheet'!$M$40:$O$43,3)</f>
        <v>0</v>
      </c>
      <c r="L38" s="102"/>
      <c r="M38" s="52">
        <f>(D38*L38)/VLOOKUP(E38,'GC-1 Sheet'!$M$40:$O$43,3)</f>
        <v>0</v>
      </c>
    </row>
    <row r="39" spans="2:13" ht="21" customHeight="1" thickBot="1" x14ac:dyDescent="0.5">
      <c r="B39" s="99"/>
      <c r="C39" s="100"/>
      <c r="D39" s="101"/>
      <c r="E39" s="146" t="s">
        <v>27</v>
      </c>
      <c r="F39" s="101"/>
      <c r="G39" s="147">
        <f>(D39*F39)/VLOOKUP(E39,'GC-1 Sheet'!$M$40:$O$43,3)</f>
        <v>0</v>
      </c>
      <c r="H39" s="103"/>
      <c r="I39" s="90">
        <f t="shared" si="0"/>
        <v>0</v>
      </c>
      <c r="J39" s="103"/>
      <c r="K39" s="148">
        <f>(D39*J39)/VLOOKUP(E39,'GC-1 Sheet'!$M$40:$O$43,3)</f>
        <v>0</v>
      </c>
      <c r="L39" s="149"/>
      <c r="M39" s="150">
        <f>(D39*L39)/VLOOKUP(E39,'GC-1 Sheet'!$M$40:$O$43,3)</f>
        <v>0</v>
      </c>
    </row>
    <row r="40" spans="2:13" ht="30" customHeight="1" thickTop="1" thickBot="1" x14ac:dyDescent="0.55000000000000004">
      <c r="B40" s="9"/>
      <c r="C40" s="29" t="s">
        <v>54</v>
      </c>
      <c r="D40" s="3"/>
      <c r="E40" s="3"/>
      <c r="F40" s="14"/>
      <c r="G40" s="3"/>
      <c r="H40" s="41" t="s">
        <v>57</v>
      </c>
      <c r="I40" s="91">
        <f>SUM(I16:I39)</f>
        <v>0</v>
      </c>
      <c r="J40" s="41" t="s">
        <v>58</v>
      </c>
      <c r="K40" s="91">
        <f>SUM(K16:K39)</f>
        <v>0</v>
      </c>
      <c r="L40" s="41" t="s">
        <v>59</v>
      </c>
      <c r="M40" s="91">
        <f>SUM(M16:M39)</f>
        <v>0</v>
      </c>
    </row>
    <row r="41" spans="2:13" ht="15.4" thickTop="1" x14ac:dyDescent="0.4"/>
  </sheetData>
  <sheetProtection formatCells="0" formatColumns="0" formatRows="0"/>
  <phoneticPr fontId="24" type="noConversion"/>
  <dataValidations count="5">
    <dataValidation allowBlank="1" showInputMessage="1" showErrorMessage="1" prompt="Fully Loaded Rates_x000a_To include ALL taxes (FICA, FUI, SUI, Worker's Comp) and benefits._x000a_Fully loaded rates should conform w/ documents provided. " sqref="H16" xr:uid="{00000000-0002-0000-0100-000000000000}"/>
    <dataValidation type="list" allowBlank="1" showInputMessage="1" showErrorMessage="1" sqref="E16:E39" xr:uid="{00000000-0002-0000-0100-000001000000}">
      <formula1>"E,C,M"</formula1>
    </dataValidation>
    <dataValidation allowBlank="1" showInputMessage="1" showErrorMessage="1" prompt="Calculation:_x000a_   - A Quantity of 40,_x000a_   - A Unit of C (for 100)_x000a_   - And a Material Cost of $10_x000a_= (40 * 10)/100 = $4" sqref="G16" xr:uid="{00000000-0002-0000-0100-000002000000}"/>
    <dataValidation allowBlank="1" showInputMessage="1" showErrorMessage="1" prompt="Calculation:_x000a_   - A Quantity of 40,_x000a_   - A Unit of C (for 100)_x000a_   - And a Material Cost of $45_x000a_= (40 * 45)/100 = $18" sqref="K16" xr:uid="{00000000-0002-0000-0100-000003000000}"/>
    <dataValidation allowBlank="1" showInputMessage="1" showErrorMessage="1" prompt="Calculation:_x000a_   - A Quantity of 40,_x000a_   - A Unit of C (for 100)_x000a_   - And an Equipment Cost of $5_x000a_= (40 * 5)/100 = $2" sqref="M16" xr:uid="{00000000-0002-0000-0100-000004000000}"/>
  </dataValidations>
  <printOptions horizontalCentered="1" verticalCentered="1"/>
  <pageMargins left="0.25" right="0.25" top="0.75" bottom="0.25" header="0" footer="0"/>
  <pageSetup scale="60" orientation="landscape" horizontalDpi="4294967292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1"/>
  <sheetViews>
    <sheetView topLeftCell="A18" zoomScale="50" workbookViewId="0">
      <selection activeCell="V27" sqref="V27"/>
    </sheetView>
  </sheetViews>
  <sheetFormatPr defaultRowHeight="15" x14ac:dyDescent="0.4"/>
  <cols>
    <col min="1" max="1" width="1.609375" customWidth="1"/>
    <col min="2" max="2" width="5.609375" customWidth="1"/>
    <col min="3" max="3" width="37.609375" customWidth="1"/>
    <col min="4" max="4" width="14.609375" customWidth="1"/>
    <col min="5" max="5" width="7.609375" customWidth="1"/>
    <col min="6" max="13" width="14.609375" customWidth="1"/>
    <col min="14" max="14" width="1.609375" customWidth="1"/>
  </cols>
  <sheetData>
    <row r="1" spans="2:14" ht="30" x14ac:dyDescent="0.4">
      <c r="B1" s="24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4" ht="22.5" x14ac:dyDescent="0.6">
      <c r="B2" s="82" t="s">
        <v>52</v>
      </c>
      <c r="C2" s="83"/>
      <c r="D2" s="84"/>
      <c r="E2" s="83"/>
      <c r="F2" s="83"/>
      <c r="G2" s="83"/>
      <c r="H2" s="83"/>
      <c r="I2" s="83"/>
      <c r="J2" s="83"/>
      <c r="K2" s="83"/>
      <c r="L2" s="83"/>
      <c r="M2" s="83"/>
    </row>
    <row r="3" spans="2:14" ht="17.25" x14ac:dyDescent="0.4">
      <c r="B3" s="25"/>
    </row>
    <row r="4" spans="2:14" ht="22.5" x14ac:dyDescent="0.6">
      <c r="B4" s="5"/>
      <c r="C4" s="92" t="s">
        <v>0</v>
      </c>
      <c r="D4" s="106">
        <f>+'GC-1 Sheet'!D3</f>
        <v>0</v>
      </c>
      <c r="E4" s="5"/>
      <c r="F4" s="5"/>
      <c r="H4" s="92" t="s">
        <v>53</v>
      </c>
      <c r="I4" s="106">
        <f>+'GC-1 Sheet'!I3</f>
        <v>0</v>
      </c>
      <c r="J4" s="5"/>
      <c r="K4" s="5"/>
      <c r="L4" s="5"/>
      <c r="M4" s="5"/>
      <c r="N4" s="5"/>
    </row>
    <row r="5" spans="2:14" ht="22.5" x14ac:dyDescent="0.6">
      <c r="B5" s="5"/>
      <c r="C5" s="92" t="s">
        <v>1</v>
      </c>
      <c r="D5" s="106">
        <f>+'GC-1 Sheet'!D4</f>
        <v>0</v>
      </c>
      <c r="E5" s="5"/>
      <c r="F5" s="85"/>
      <c r="G5" s="85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92" t="s">
        <v>3</v>
      </c>
      <c r="D6" s="106">
        <f>+'GC-1 Sheet'!D5</f>
        <v>0</v>
      </c>
      <c r="E6" s="5"/>
      <c r="F6" s="85"/>
      <c r="G6" s="86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92"/>
      <c r="D7" s="106"/>
      <c r="E7" s="5"/>
      <c r="F7" s="85"/>
      <c r="G7" s="86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92" t="s">
        <v>2</v>
      </c>
      <c r="D8" s="106">
        <f>+'GC-1 Sheet'!I4</f>
        <v>0</v>
      </c>
      <c r="E8" s="5"/>
      <c r="F8" s="85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42" t="s">
        <v>55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2:14" ht="30" customHeight="1" thickTop="1" thickBot="1" x14ac:dyDescent="0.65">
      <c r="B11" s="37" t="s">
        <v>4</v>
      </c>
      <c r="C11" s="12"/>
      <c r="D11" s="12"/>
      <c r="E11" s="87"/>
      <c r="F11" s="82" t="s">
        <v>5</v>
      </c>
      <c r="G11" s="12"/>
      <c r="H11" s="12"/>
      <c r="I11" s="87"/>
      <c r="J11" s="82" t="s">
        <v>6</v>
      </c>
      <c r="K11" s="88"/>
      <c r="L11" s="82" t="s">
        <v>7</v>
      </c>
      <c r="M11" s="89"/>
    </row>
    <row r="12" spans="2:14" ht="21" customHeight="1" thickTop="1" x14ac:dyDescent="0.5">
      <c r="B12" s="63"/>
      <c r="C12" s="18"/>
      <c r="D12" s="18"/>
      <c r="E12" s="19"/>
      <c r="F12" s="18" t="s">
        <v>5</v>
      </c>
      <c r="G12" s="18" t="s">
        <v>8</v>
      </c>
      <c r="H12" s="18" t="s">
        <v>9</v>
      </c>
      <c r="I12" s="19" t="s">
        <v>8</v>
      </c>
      <c r="J12" s="18" t="s">
        <v>10</v>
      </c>
      <c r="K12" s="19" t="s">
        <v>8</v>
      </c>
      <c r="L12" s="18" t="s">
        <v>11</v>
      </c>
      <c r="M12" s="64" t="s">
        <v>8</v>
      </c>
    </row>
    <row r="13" spans="2:14" ht="21" customHeight="1" x14ac:dyDescent="0.5">
      <c r="B13" s="45" t="s">
        <v>12</v>
      </c>
      <c r="C13" s="16"/>
      <c r="D13" s="16"/>
      <c r="E13" s="26" t="s">
        <v>13</v>
      </c>
      <c r="F13" s="16" t="s">
        <v>14</v>
      </c>
      <c r="G13" s="16" t="s">
        <v>5</v>
      </c>
      <c r="H13" s="16" t="s">
        <v>68</v>
      </c>
      <c r="I13" s="26" t="s">
        <v>15</v>
      </c>
      <c r="J13" s="16" t="s">
        <v>16</v>
      </c>
      <c r="K13" s="26" t="s">
        <v>10</v>
      </c>
      <c r="L13" s="16" t="s">
        <v>16</v>
      </c>
      <c r="M13" s="46" t="s">
        <v>11</v>
      </c>
    </row>
    <row r="14" spans="2:14" ht="21" customHeight="1" thickBot="1" x14ac:dyDescent="0.55000000000000004">
      <c r="B14" s="47" t="s">
        <v>17</v>
      </c>
      <c r="C14" s="17" t="s">
        <v>18</v>
      </c>
      <c r="D14" s="17" t="s">
        <v>19</v>
      </c>
      <c r="E14" s="22" t="s">
        <v>20</v>
      </c>
      <c r="F14" s="17" t="s">
        <v>21</v>
      </c>
      <c r="G14" s="17" t="s">
        <v>14</v>
      </c>
      <c r="H14" s="17" t="s">
        <v>69</v>
      </c>
      <c r="I14" s="22" t="s">
        <v>16</v>
      </c>
      <c r="J14" s="17" t="s">
        <v>21</v>
      </c>
      <c r="K14" s="22" t="s">
        <v>16</v>
      </c>
      <c r="L14" s="17" t="s">
        <v>21</v>
      </c>
      <c r="M14" s="48" t="s">
        <v>16</v>
      </c>
    </row>
    <row r="15" spans="2:14" ht="21" customHeight="1" thickTop="1" x14ac:dyDescent="0.4">
      <c r="B15" s="49" t="s">
        <v>23</v>
      </c>
      <c r="C15" s="7" t="s">
        <v>24</v>
      </c>
      <c r="D15" s="7" t="s">
        <v>25</v>
      </c>
      <c r="E15" s="8" t="s">
        <v>26</v>
      </c>
      <c r="F15" s="7" t="s">
        <v>27</v>
      </c>
      <c r="G15" s="7" t="s">
        <v>28</v>
      </c>
      <c r="H15" s="7" t="s">
        <v>29</v>
      </c>
      <c r="I15" s="8" t="s">
        <v>30</v>
      </c>
      <c r="J15" s="7" t="s">
        <v>31</v>
      </c>
      <c r="K15" s="8" t="s">
        <v>32</v>
      </c>
      <c r="L15" s="7" t="s">
        <v>33</v>
      </c>
      <c r="M15" s="50" t="s">
        <v>34</v>
      </c>
    </row>
    <row r="16" spans="2:14" ht="21" customHeight="1" x14ac:dyDescent="0.45">
      <c r="B16" s="96"/>
      <c r="C16" s="97"/>
      <c r="D16" s="98"/>
      <c r="E16" s="145" t="s">
        <v>27</v>
      </c>
      <c r="F16" s="98"/>
      <c r="G16" s="6">
        <f>(D16*F16)/VLOOKUP(E16,'GC-1 Sheet'!$M$40:$O$43,3)</f>
        <v>0</v>
      </c>
      <c r="H16" s="102"/>
      <c r="I16" s="1">
        <f t="shared" ref="I16:I39" si="0">G16*H16</f>
        <v>0</v>
      </c>
      <c r="J16" s="102"/>
      <c r="K16" s="1">
        <f>(D16*J16)/VLOOKUP(E16,'GC-1 Sheet'!$M$40:$O$43,3)</f>
        <v>0</v>
      </c>
      <c r="L16" s="102"/>
      <c r="M16" s="52">
        <f>(D16*L16)/VLOOKUP(E16,'GC-1 Sheet'!$M$40:$O$43,3)</f>
        <v>0</v>
      </c>
    </row>
    <row r="17" spans="2:13" ht="21" customHeight="1" x14ac:dyDescent="0.45">
      <c r="B17" s="96"/>
      <c r="C17" s="97"/>
      <c r="D17" s="98"/>
      <c r="E17" s="145" t="s">
        <v>27</v>
      </c>
      <c r="F17" s="98"/>
      <c r="G17" s="6">
        <f>(D17*F17)/VLOOKUP(E17,'GC-1 Sheet'!$M$40:$O$43,3)</f>
        <v>0</v>
      </c>
      <c r="H17" s="102"/>
      <c r="I17" s="1">
        <f t="shared" si="0"/>
        <v>0</v>
      </c>
      <c r="J17" s="102"/>
      <c r="K17" s="1">
        <f>(D17*J17)/VLOOKUP(E17,'GC-1 Sheet'!$M$40:$O$43,3)</f>
        <v>0</v>
      </c>
      <c r="L17" s="102"/>
      <c r="M17" s="52">
        <f>(D17*L17)/VLOOKUP(E17,'GC-1 Sheet'!$M$40:$O$43,3)</f>
        <v>0</v>
      </c>
    </row>
    <row r="18" spans="2:13" ht="21" customHeight="1" x14ac:dyDescent="0.45">
      <c r="B18" s="96"/>
      <c r="C18" s="97"/>
      <c r="D18" s="98"/>
      <c r="E18" s="145" t="s">
        <v>27</v>
      </c>
      <c r="F18" s="98"/>
      <c r="G18" s="6">
        <f>(D18*F18)/VLOOKUP(E18,'GC-1 Sheet'!$M$40:$O$43,3)</f>
        <v>0</v>
      </c>
      <c r="H18" s="102"/>
      <c r="I18" s="1">
        <f t="shared" si="0"/>
        <v>0</v>
      </c>
      <c r="J18" s="102"/>
      <c r="K18" s="1">
        <f>(D18*J18)/VLOOKUP(E18,'GC-1 Sheet'!$M$40:$O$43,3)</f>
        <v>0</v>
      </c>
      <c r="L18" s="102"/>
      <c r="M18" s="52">
        <f>(D18*L18)/VLOOKUP(E18,'GC-1 Sheet'!$M$40:$O$43,3)</f>
        <v>0</v>
      </c>
    </row>
    <row r="19" spans="2:13" ht="21" customHeight="1" x14ac:dyDescent="0.45">
      <c r="B19" s="96"/>
      <c r="C19" s="97"/>
      <c r="D19" s="98"/>
      <c r="E19" s="145" t="s">
        <v>27</v>
      </c>
      <c r="F19" s="98"/>
      <c r="G19" s="6">
        <f>(D19*F19)/VLOOKUP(E19,'GC-1 Sheet'!$M$40:$O$43,3)</f>
        <v>0</v>
      </c>
      <c r="H19" s="102"/>
      <c r="I19" s="1">
        <f t="shared" si="0"/>
        <v>0</v>
      </c>
      <c r="J19" s="102"/>
      <c r="K19" s="1">
        <f>(D19*J19)/VLOOKUP(E19,'GC-1 Sheet'!$M$40:$O$43,3)</f>
        <v>0</v>
      </c>
      <c r="L19" s="102"/>
      <c r="M19" s="52">
        <f>(D19*L19)/VLOOKUP(E19,'GC-1 Sheet'!$M$40:$O$43,3)</f>
        <v>0</v>
      </c>
    </row>
    <row r="20" spans="2:13" ht="21" customHeight="1" x14ac:dyDescent="0.45">
      <c r="B20" s="96"/>
      <c r="C20" s="97"/>
      <c r="D20" s="98"/>
      <c r="E20" s="145" t="s">
        <v>27</v>
      </c>
      <c r="F20" s="98"/>
      <c r="G20" s="6">
        <f>(D20*F20)/VLOOKUP(E20,'GC-1 Sheet'!$M$40:$O$43,3)</f>
        <v>0</v>
      </c>
      <c r="H20" s="102"/>
      <c r="I20" s="1">
        <f t="shared" si="0"/>
        <v>0</v>
      </c>
      <c r="J20" s="102"/>
      <c r="K20" s="1">
        <f>(D20*J20)/VLOOKUP(E20,'GC-1 Sheet'!$M$40:$O$43,3)</f>
        <v>0</v>
      </c>
      <c r="L20" s="102"/>
      <c r="M20" s="52">
        <f>(D20*L20)/VLOOKUP(E20,'GC-1 Sheet'!$M$40:$O$43,3)</f>
        <v>0</v>
      </c>
    </row>
    <row r="21" spans="2:13" ht="21" customHeight="1" x14ac:dyDescent="0.45">
      <c r="B21" s="96"/>
      <c r="C21" s="97"/>
      <c r="D21" s="98"/>
      <c r="E21" s="145" t="s">
        <v>27</v>
      </c>
      <c r="F21" s="98"/>
      <c r="G21" s="6">
        <f>(D21*F21)/VLOOKUP(E21,'GC-1 Sheet'!$M$40:$O$43,3)</f>
        <v>0</v>
      </c>
      <c r="H21" s="102"/>
      <c r="I21" s="1">
        <f t="shared" si="0"/>
        <v>0</v>
      </c>
      <c r="J21" s="102"/>
      <c r="K21" s="1">
        <f>(D21*J21)/VLOOKUP(E21,'GC-1 Sheet'!$M$40:$O$43,3)</f>
        <v>0</v>
      </c>
      <c r="L21" s="102"/>
      <c r="M21" s="52">
        <f>(D21*L21)/VLOOKUP(E21,'GC-1 Sheet'!$M$40:$O$43,3)</f>
        <v>0</v>
      </c>
    </row>
    <row r="22" spans="2:13" ht="21" customHeight="1" x14ac:dyDescent="0.45">
      <c r="B22" s="96"/>
      <c r="C22" s="97"/>
      <c r="D22" s="98"/>
      <c r="E22" s="145" t="s">
        <v>27</v>
      </c>
      <c r="F22" s="98"/>
      <c r="G22" s="6">
        <f>(D22*F22)/VLOOKUP(E22,'GC-1 Sheet'!$M$40:$O$43,3)</f>
        <v>0</v>
      </c>
      <c r="H22" s="102"/>
      <c r="I22" s="1">
        <f t="shared" si="0"/>
        <v>0</v>
      </c>
      <c r="J22" s="102"/>
      <c r="K22" s="1">
        <f>(D22*J22)/VLOOKUP(E22,'GC-1 Sheet'!$M$40:$O$43,3)</f>
        <v>0</v>
      </c>
      <c r="L22" s="102"/>
      <c r="M22" s="52">
        <f>(D22*L22)/VLOOKUP(E22,'GC-1 Sheet'!$M$40:$O$43,3)</f>
        <v>0</v>
      </c>
    </row>
    <row r="23" spans="2:13" ht="21" customHeight="1" x14ac:dyDescent="0.45">
      <c r="B23" s="96"/>
      <c r="C23" s="97"/>
      <c r="D23" s="98"/>
      <c r="E23" s="145" t="s">
        <v>27</v>
      </c>
      <c r="F23" s="98"/>
      <c r="G23" s="6">
        <f>(D23*F23)/VLOOKUP(E23,'GC-1 Sheet'!$M$40:$O$43,3)</f>
        <v>0</v>
      </c>
      <c r="H23" s="102"/>
      <c r="I23" s="1">
        <f t="shared" si="0"/>
        <v>0</v>
      </c>
      <c r="J23" s="102"/>
      <c r="K23" s="1">
        <f>(D23*J23)/VLOOKUP(E23,'GC-1 Sheet'!$M$40:$O$43,3)</f>
        <v>0</v>
      </c>
      <c r="L23" s="102"/>
      <c r="M23" s="52">
        <f>(D23*L23)/VLOOKUP(E23,'GC-1 Sheet'!$M$40:$O$43,3)</f>
        <v>0</v>
      </c>
    </row>
    <row r="24" spans="2:13" ht="21" customHeight="1" x14ac:dyDescent="0.45">
      <c r="B24" s="96"/>
      <c r="C24" s="97"/>
      <c r="D24" s="98"/>
      <c r="E24" s="145" t="s">
        <v>27</v>
      </c>
      <c r="F24" s="98"/>
      <c r="G24" s="6">
        <f>(D24*F24)/VLOOKUP(E24,'GC-1 Sheet'!$M$40:$O$43,3)</f>
        <v>0</v>
      </c>
      <c r="H24" s="102"/>
      <c r="I24" s="1">
        <f t="shared" si="0"/>
        <v>0</v>
      </c>
      <c r="J24" s="102"/>
      <c r="K24" s="1">
        <f>(D24*J24)/VLOOKUP(E24,'GC-1 Sheet'!$M$40:$O$43,3)</f>
        <v>0</v>
      </c>
      <c r="L24" s="102"/>
      <c r="M24" s="52">
        <f>(D24*L24)/VLOOKUP(E24,'GC-1 Sheet'!$M$40:$O$43,3)</f>
        <v>0</v>
      </c>
    </row>
    <row r="25" spans="2:13" ht="21" customHeight="1" x14ac:dyDescent="0.45">
      <c r="B25" s="96"/>
      <c r="C25" s="97"/>
      <c r="D25" s="98"/>
      <c r="E25" s="145" t="s">
        <v>27</v>
      </c>
      <c r="F25" s="98"/>
      <c r="G25" s="6">
        <f>(D25*F25)/VLOOKUP(E25,'GC-1 Sheet'!$M$40:$O$43,3)</f>
        <v>0</v>
      </c>
      <c r="H25" s="102"/>
      <c r="I25" s="1">
        <f t="shared" si="0"/>
        <v>0</v>
      </c>
      <c r="J25" s="102"/>
      <c r="K25" s="1">
        <f>(D25*J25)/VLOOKUP(E25,'GC-1 Sheet'!$M$40:$O$43,3)</f>
        <v>0</v>
      </c>
      <c r="L25" s="102"/>
      <c r="M25" s="52">
        <f>(D25*L25)/VLOOKUP(E25,'GC-1 Sheet'!$M$40:$O$43,3)</f>
        <v>0</v>
      </c>
    </row>
    <row r="26" spans="2:13" ht="21" customHeight="1" x14ac:dyDescent="0.45">
      <c r="B26" s="96"/>
      <c r="C26" s="97"/>
      <c r="D26" s="98"/>
      <c r="E26" s="145" t="s">
        <v>27</v>
      </c>
      <c r="F26" s="98"/>
      <c r="G26" s="6">
        <f>(D26*F26)/VLOOKUP(E26,'GC-1 Sheet'!$M$40:$O$43,3)</f>
        <v>0</v>
      </c>
      <c r="H26" s="102"/>
      <c r="I26" s="1">
        <f t="shared" si="0"/>
        <v>0</v>
      </c>
      <c r="J26" s="102"/>
      <c r="K26" s="1">
        <f>(D26*J26)/VLOOKUP(E26,'GC-1 Sheet'!$M$40:$O$43,3)</f>
        <v>0</v>
      </c>
      <c r="L26" s="102"/>
      <c r="M26" s="52">
        <f>(D26*L26)/VLOOKUP(E26,'GC-1 Sheet'!$M$40:$O$43,3)</f>
        <v>0</v>
      </c>
    </row>
    <row r="27" spans="2:13" ht="21" customHeight="1" x14ac:dyDescent="0.45">
      <c r="B27" s="96"/>
      <c r="C27" s="97"/>
      <c r="D27" s="98"/>
      <c r="E27" s="145" t="s">
        <v>27</v>
      </c>
      <c r="F27" s="98"/>
      <c r="G27" s="6">
        <f>(D27*F27)/VLOOKUP(E27,'GC-1 Sheet'!$M$40:$O$43,3)</f>
        <v>0</v>
      </c>
      <c r="H27" s="102"/>
      <c r="I27" s="1">
        <f t="shared" si="0"/>
        <v>0</v>
      </c>
      <c r="J27" s="102"/>
      <c r="K27" s="1">
        <f>(D27*J27)/VLOOKUP(E27,'GC-1 Sheet'!$M$40:$O$43,3)</f>
        <v>0</v>
      </c>
      <c r="L27" s="102"/>
      <c r="M27" s="52">
        <f>(D27*L27)/VLOOKUP(E27,'GC-1 Sheet'!$M$40:$O$43,3)</f>
        <v>0</v>
      </c>
    </row>
    <row r="28" spans="2:13" ht="21" customHeight="1" x14ac:dyDescent="0.45">
      <c r="B28" s="96"/>
      <c r="C28" s="97"/>
      <c r="D28" s="98"/>
      <c r="E28" s="145" t="s">
        <v>27</v>
      </c>
      <c r="F28" s="98"/>
      <c r="G28" s="6">
        <f>(D28*F28)/VLOOKUP(E28,'GC-1 Sheet'!$M$40:$O$43,3)</f>
        <v>0</v>
      </c>
      <c r="H28" s="102"/>
      <c r="I28" s="1">
        <f t="shared" si="0"/>
        <v>0</v>
      </c>
      <c r="J28" s="102"/>
      <c r="K28" s="1">
        <f>(D28*J28)/VLOOKUP(E28,'GC-1 Sheet'!$M$40:$O$43,3)</f>
        <v>0</v>
      </c>
      <c r="L28" s="102"/>
      <c r="M28" s="52">
        <f>(D28*L28)/VLOOKUP(E28,'GC-1 Sheet'!$M$40:$O$43,3)</f>
        <v>0</v>
      </c>
    </row>
    <row r="29" spans="2:13" ht="21" customHeight="1" x14ac:dyDescent="0.45">
      <c r="B29" s="96"/>
      <c r="C29" s="97"/>
      <c r="D29" s="98"/>
      <c r="E29" s="145" t="s">
        <v>27</v>
      </c>
      <c r="F29" s="98"/>
      <c r="G29" s="6">
        <f>(D29*F29)/VLOOKUP(E29,'GC-1 Sheet'!$M$40:$O$43,3)</f>
        <v>0</v>
      </c>
      <c r="H29" s="102"/>
      <c r="I29" s="1">
        <f t="shared" si="0"/>
        <v>0</v>
      </c>
      <c r="J29" s="102"/>
      <c r="K29" s="1">
        <f>(D29*J29)/VLOOKUP(E29,'GC-1 Sheet'!$M$40:$O$43,3)</f>
        <v>0</v>
      </c>
      <c r="L29" s="102"/>
      <c r="M29" s="52">
        <f>(D29*L29)/VLOOKUP(E29,'GC-1 Sheet'!$M$40:$O$43,3)</f>
        <v>0</v>
      </c>
    </row>
    <row r="30" spans="2:13" ht="21" customHeight="1" x14ac:dyDescent="0.45">
      <c r="B30" s="96"/>
      <c r="C30" s="97"/>
      <c r="D30" s="98"/>
      <c r="E30" s="145" t="s">
        <v>27</v>
      </c>
      <c r="F30" s="98"/>
      <c r="G30" s="6">
        <f>(D30*F30)/VLOOKUP(E30,'GC-1 Sheet'!$M$40:$O$43,3)</f>
        <v>0</v>
      </c>
      <c r="H30" s="102"/>
      <c r="I30" s="1">
        <f t="shared" si="0"/>
        <v>0</v>
      </c>
      <c r="J30" s="102"/>
      <c r="K30" s="1">
        <f>(D30*J30)/VLOOKUP(E30,'GC-1 Sheet'!$M$40:$O$43,3)</f>
        <v>0</v>
      </c>
      <c r="L30" s="102"/>
      <c r="M30" s="52">
        <f>(D30*L30)/VLOOKUP(E30,'GC-1 Sheet'!$M$40:$O$43,3)</f>
        <v>0</v>
      </c>
    </row>
    <row r="31" spans="2:13" ht="21" customHeight="1" x14ac:dyDescent="0.45">
      <c r="B31" s="96"/>
      <c r="C31" s="97"/>
      <c r="D31" s="98"/>
      <c r="E31" s="145" t="s">
        <v>27</v>
      </c>
      <c r="F31" s="98"/>
      <c r="G31" s="6">
        <f>(D31*F31)/VLOOKUP(E31,'GC-1 Sheet'!$M$40:$O$43,3)</f>
        <v>0</v>
      </c>
      <c r="H31" s="102"/>
      <c r="I31" s="1">
        <f t="shared" si="0"/>
        <v>0</v>
      </c>
      <c r="J31" s="102"/>
      <c r="K31" s="1">
        <f>(D31*J31)/VLOOKUP(E31,'GC-1 Sheet'!$M$40:$O$43,3)</f>
        <v>0</v>
      </c>
      <c r="L31" s="102"/>
      <c r="M31" s="52">
        <f>(D31*L31)/VLOOKUP(E31,'GC-1 Sheet'!$M$40:$O$43,3)</f>
        <v>0</v>
      </c>
    </row>
    <row r="32" spans="2:13" ht="21" customHeight="1" x14ac:dyDescent="0.45">
      <c r="B32" s="96"/>
      <c r="C32" s="97"/>
      <c r="D32" s="98"/>
      <c r="E32" s="145" t="s">
        <v>27</v>
      </c>
      <c r="F32" s="98"/>
      <c r="G32" s="6">
        <f>(D32*F32)/VLOOKUP(E32,'GC-1 Sheet'!$M$40:$O$43,3)</f>
        <v>0</v>
      </c>
      <c r="H32" s="102"/>
      <c r="I32" s="1">
        <f t="shared" si="0"/>
        <v>0</v>
      </c>
      <c r="J32" s="102"/>
      <c r="K32" s="1">
        <f>(D32*J32)/VLOOKUP(E32,'GC-1 Sheet'!$M$40:$O$43,3)</f>
        <v>0</v>
      </c>
      <c r="L32" s="102"/>
      <c r="M32" s="52">
        <f>(D32*L32)/VLOOKUP(E32,'GC-1 Sheet'!$M$40:$O$43,3)</f>
        <v>0</v>
      </c>
    </row>
    <row r="33" spans="2:13" ht="21" customHeight="1" x14ac:dyDescent="0.45">
      <c r="B33" s="96"/>
      <c r="C33" s="97"/>
      <c r="D33" s="98"/>
      <c r="E33" s="145" t="s">
        <v>27</v>
      </c>
      <c r="F33" s="98"/>
      <c r="G33" s="6">
        <f>(D33*F33)/VLOOKUP(E33,'GC-1 Sheet'!$M$40:$O$43,3)</f>
        <v>0</v>
      </c>
      <c r="H33" s="102"/>
      <c r="I33" s="1">
        <f t="shared" si="0"/>
        <v>0</v>
      </c>
      <c r="J33" s="102"/>
      <c r="K33" s="1">
        <f>(D33*J33)/VLOOKUP(E33,'GC-1 Sheet'!$M$40:$O$43,3)</f>
        <v>0</v>
      </c>
      <c r="L33" s="102"/>
      <c r="M33" s="52">
        <f>(D33*L33)/VLOOKUP(E33,'GC-1 Sheet'!$M$40:$O$43,3)</f>
        <v>0</v>
      </c>
    </row>
    <row r="34" spans="2:13" ht="21" customHeight="1" x14ac:dyDescent="0.45">
      <c r="B34" s="96"/>
      <c r="C34" s="97"/>
      <c r="D34" s="98"/>
      <c r="E34" s="145" t="s">
        <v>27</v>
      </c>
      <c r="F34" s="98"/>
      <c r="G34" s="6">
        <f>(D34*F34)/VLOOKUP(E34,'GC-1 Sheet'!$M$40:$O$43,3)</f>
        <v>0</v>
      </c>
      <c r="H34" s="102"/>
      <c r="I34" s="1">
        <f t="shared" si="0"/>
        <v>0</v>
      </c>
      <c r="J34" s="102"/>
      <c r="K34" s="1">
        <f>(D34*J34)/VLOOKUP(E34,'GC-1 Sheet'!$M$40:$O$43,3)</f>
        <v>0</v>
      </c>
      <c r="L34" s="102"/>
      <c r="M34" s="52">
        <f>(D34*L34)/VLOOKUP(E34,'GC-1 Sheet'!$M$40:$O$43,3)</f>
        <v>0</v>
      </c>
    </row>
    <row r="35" spans="2:13" ht="21" customHeight="1" x14ac:dyDescent="0.45">
      <c r="B35" s="96"/>
      <c r="C35" s="97"/>
      <c r="D35" s="98"/>
      <c r="E35" s="145" t="s">
        <v>27</v>
      </c>
      <c r="F35" s="98"/>
      <c r="G35" s="6">
        <f>(D35*F35)/VLOOKUP(E35,'GC-1 Sheet'!$M$40:$O$43,3)</f>
        <v>0</v>
      </c>
      <c r="H35" s="102"/>
      <c r="I35" s="1">
        <f t="shared" si="0"/>
        <v>0</v>
      </c>
      <c r="J35" s="102"/>
      <c r="K35" s="1">
        <f>(D35*J35)/VLOOKUP(E35,'GC-1 Sheet'!$M$40:$O$43,3)</f>
        <v>0</v>
      </c>
      <c r="L35" s="102"/>
      <c r="M35" s="52">
        <f>(D35*L35)/VLOOKUP(E35,'GC-1 Sheet'!$M$40:$O$43,3)</f>
        <v>0</v>
      </c>
    </row>
    <row r="36" spans="2:13" ht="21" customHeight="1" x14ac:dyDescent="0.45">
      <c r="B36" s="96"/>
      <c r="C36" s="97"/>
      <c r="D36" s="98"/>
      <c r="E36" s="145" t="s">
        <v>27</v>
      </c>
      <c r="F36" s="98"/>
      <c r="G36" s="6">
        <f>(D36*F36)/VLOOKUP(E36,'GC-1 Sheet'!$M$40:$O$43,3)</f>
        <v>0</v>
      </c>
      <c r="H36" s="102"/>
      <c r="I36" s="1">
        <f t="shared" si="0"/>
        <v>0</v>
      </c>
      <c r="J36" s="102"/>
      <c r="K36" s="1">
        <f>(D36*J36)/VLOOKUP(E36,'GC-1 Sheet'!$M$40:$O$43,3)</f>
        <v>0</v>
      </c>
      <c r="L36" s="102"/>
      <c r="M36" s="52">
        <f>(D36*L36)/VLOOKUP(E36,'GC-1 Sheet'!$M$40:$O$43,3)</f>
        <v>0</v>
      </c>
    </row>
    <row r="37" spans="2:13" ht="21" customHeight="1" x14ac:dyDescent="0.45">
      <c r="B37" s="96"/>
      <c r="C37" s="97"/>
      <c r="D37" s="98"/>
      <c r="E37" s="145" t="s">
        <v>27</v>
      </c>
      <c r="F37" s="98"/>
      <c r="G37" s="6">
        <f>(D37*F37)/VLOOKUP(E37,'GC-1 Sheet'!$M$40:$O$43,3)</f>
        <v>0</v>
      </c>
      <c r="H37" s="102"/>
      <c r="I37" s="1">
        <f t="shared" si="0"/>
        <v>0</v>
      </c>
      <c r="J37" s="102"/>
      <c r="K37" s="1">
        <f>(D37*J37)/VLOOKUP(E37,'GC-1 Sheet'!$M$40:$O$43,3)</f>
        <v>0</v>
      </c>
      <c r="L37" s="102"/>
      <c r="M37" s="52">
        <f>(D37*L37)/VLOOKUP(E37,'GC-1 Sheet'!$M$40:$O$43,3)</f>
        <v>0</v>
      </c>
    </row>
    <row r="38" spans="2:13" ht="21" customHeight="1" x14ac:dyDescent="0.45">
      <c r="B38" s="96"/>
      <c r="C38" s="97"/>
      <c r="D38" s="98"/>
      <c r="E38" s="145" t="s">
        <v>27</v>
      </c>
      <c r="F38" s="98"/>
      <c r="G38" s="6">
        <f>(D38*F38)/VLOOKUP(E38,'GC-1 Sheet'!$M$40:$O$43,3)</f>
        <v>0</v>
      </c>
      <c r="H38" s="102"/>
      <c r="I38" s="1">
        <f t="shared" si="0"/>
        <v>0</v>
      </c>
      <c r="J38" s="102"/>
      <c r="K38" s="1">
        <f>(D38*J38)/VLOOKUP(E38,'GC-1 Sheet'!$M$40:$O$43,3)</f>
        <v>0</v>
      </c>
      <c r="L38" s="102"/>
      <c r="M38" s="52">
        <f>(D38*L38)/VLOOKUP(E38,'GC-1 Sheet'!$M$40:$O$43,3)</f>
        <v>0</v>
      </c>
    </row>
    <row r="39" spans="2:13" ht="21" customHeight="1" thickBot="1" x14ac:dyDescent="0.5">
      <c r="B39" s="99"/>
      <c r="C39" s="100"/>
      <c r="D39" s="101"/>
      <c r="E39" s="146" t="s">
        <v>27</v>
      </c>
      <c r="F39" s="101"/>
      <c r="G39" s="147">
        <f>(D39*F39)/VLOOKUP(E39,'GC-1 Sheet'!$M$40:$O$43,3)</f>
        <v>0</v>
      </c>
      <c r="H39" s="103"/>
      <c r="I39" s="90">
        <f t="shared" si="0"/>
        <v>0</v>
      </c>
      <c r="J39" s="103"/>
      <c r="K39" s="148">
        <f>(D39*J39)/VLOOKUP(E39,'GC-1 Sheet'!$M$40:$O$43,3)</f>
        <v>0</v>
      </c>
      <c r="L39" s="103"/>
      <c r="M39" s="150">
        <f>(D39*L39)/VLOOKUP(E39,'GC-1 Sheet'!$M$40:$O$43,3)</f>
        <v>0</v>
      </c>
    </row>
    <row r="40" spans="2:13" ht="30" customHeight="1" thickTop="1" thickBot="1" x14ac:dyDescent="0.55000000000000004">
      <c r="B40" s="9"/>
      <c r="C40" s="29" t="s">
        <v>54</v>
      </c>
      <c r="D40" s="3"/>
      <c r="E40" s="3"/>
      <c r="F40" s="14"/>
      <c r="G40" s="3"/>
      <c r="H40" s="41" t="s">
        <v>57</v>
      </c>
      <c r="I40" s="91">
        <f>SUM(I16:I39)</f>
        <v>0</v>
      </c>
      <c r="J40" s="41" t="s">
        <v>58</v>
      </c>
      <c r="K40" s="91">
        <f>SUM(K16:K39)</f>
        <v>0</v>
      </c>
      <c r="L40" s="41" t="s">
        <v>59</v>
      </c>
      <c r="M40" s="9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Rates_x000a_To include ALL taxes (FICA, FUI, SUI, Worker's Comp) and benefits._x000a_Fully loaded rates should conform w/ documents provided. " sqref="H16" xr:uid="{00000000-0002-0000-0200-000000000000}"/>
    <dataValidation type="list" allowBlank="1" showInputMessage="1" showErrorMessage="1" sqref="E16:E39" xr:uid="{00000000-0002-0000-0200-000001000000}">
      <formula1>"E,C,M"</formula1>
    </dataValidation>
    <dataValidation allowBlank="1" showInputMessage="1" showErrorMessage="1" prompt="Calculation:_x000a_   - A Quantity of 40,_x000a_   - A Unit of C (for 100)_x000a_   - And a Material Cost of $45_x000a_= (40 * 45)/100 = $18" sqref="K16" xr:uid="{00000000-0002-0000-0200-000002000000}"/>
    <dataValidation allowBlank="1" showInputMessage="1" showErrorMessage="1" prompt="Calculation:_x000a_   - A Quantity of 40,_x000a_   - A Unit of C (for 100)_x000a_   - And an Equipment Cost of $5_x000a_= (40 * 5)/100 = $2" sqref="M16" xr:uid="{00000000-0002-0000-0200-000003000000}"/>
    <dataValidation allowBlank="1" showInputMessage="1" showErrorMessage="1" prompt="Calculation:_x000a_   - A Quantity of 40,_x000a_   - A Unit of C (for 100)_x000a_   - And a Material Cost of $10_x000a_= (40 * 10)/100 = $4" sqref="G16" xr:uid="{00000000-0002-0000-02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41"/>
  <sheetViews>
    <sheetView topLeftCell="A7" zoomScale="50" workbookViewId="0">
      <selection activeCell="X25" sqref="X25"/>
    </sheetView>
  </sheetViews>
  <sheetFormatPr defaultRowHeight="15" x14ac:dyDescent="0.4"/>
  <cols>
    <col min="1" max="1" width="1.609375" customWidth="1"/>
    <col min="2" max="2" width="5.609375" customWidth="1"/>
    <col min="3" max="3" width="37.609375" customWidth="1"/>
    <col min="4" max="4" width="14.609375" customWidth="1"/>
    <col min="5" max="5" width="7.609375" customWidth="1"/>
    <col min="6" max="13" width="14.609375" customWidth="1"/>
    <col min="14" max="14" width="1.609375" customWidth="1"/>
  </cols>
  <sheetData>
    <row r="1" spans="2:14" ht="30" x14ac:dyDescent="0.4">
      <c r="B1" s="24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4" ht="22.5" x14ac:dyDescent="0.6">
      <c r="B2" s="82" t="s">
        <v>52</v>
      </c>
      <c r="C2" s="83"/>
      <c r="D2" s="84"/>
      <c r="E2" s="83"/>
      <c r="F2" s="83"/>
      <c r="G2" s="83"/>
      <c r="H2" s="83"/>
      <c r="I2" s="83"/>
      <c r="J2" s="83"/>
      <c r="K2" s="83"/>
      <c r="L2" s="83"/>
      <c r="M2" s="83"/>
    </row>
    <row r="3" spans="2:14" ht="17.25" x14ac:dyDescent="0.4">
      <c r="B3" s="25"/>
    </row>
    <row r="4" spans="2:14" ht="22.5" x14ac:dyDescent="0.6">
      <c r="B4" s="5"/>
      <c r="C4" s="92" t="s">
        <v>0</v>
      </c>
      <c r="D4" s="106">
        <f>+'GC-1 Sheet'!D3</f>
        <v>0</v>
      </c>
      <c r="E4" s="5"/>
      <c r="F4" s="5"/>
      <c r="H4" s="92" t="s">
        <v>53</v>
      </c>
      <c r="I4" s="106">
        <f>+'GC-1 Sheet'!I3</f>
        <v>0</v>
      </c>
      <c r="J4" s="5"/>
      <c r="K4" s="5"/>
      <c r="L4" s="5"/>
      <c r="M4" s="5"/>
      <c r="N4" s="5"/>
    </row>
    <row r="5" spans="2:14" ht="22.5" x14ac:dyDescent="0.6">
      <c r="B5" s="5"/>
      <c r="C5" s="92" t="s">
        <v>1</v>
      </c>
      <c r="D5" s="106">
        <f>+'GC-1 Sheet'!D4</f>
        <v>0</v>
      </c>
      <c r="E5" s="5"/>
      <c r="F5" s="85"/>
      <c r="G5" s="85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92" t="s">
        <v>3</v>
      </c>
      <c r="D6" s="106">
        <f>+'GC-1 Sheet'!D5</f>
        <v>0</v>
      </c>
      <c r="E6" s="5"/>
      <c r="F6" s="85"/>
      <c r="G6" s="86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92"/>
      <c r="D7" s="106"/>
      <c r="E7" s="5"/>
      <c r="F7" s="85"/>
      <c r="G7" s="86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92" t="s">
        <v>2</v>
      </c>
      <c r="D8" s="106">
        <f>+'GC-1 Sheet'!I4</f>
        <v>0</v>
      </c>
      <c r="E8" s="5"/>
      <c r="F8" s="85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42" t="s">
        <v>55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2:14" ht="30" customHeight="1" thickTop="1" thickBot="1" x14ac:dyDescent="0.65">
      <c r="B11" s="37" t="s">
        <v>4</v>
      </c>
      <c r="C11" s="12"/>
      <c r="D11" s="12"/>
      <c r="E11" s="87"/>
      <c r="F11" s="82" t="s">
        <v>5</v>
      </c>
      <c r="G11" s="12"/>
      <c r="H11" s="12"/>
      <c r="I11" s="87"/>
      <c r="J11" s="82" t="s">
        <v>6</v>
      </c>
      <c r="K11" s="88"/>
      <c r="L11" s="82" t="s">
        <v>7</v>
      </c>
      <c r="M11" s="89"/>
    </row>
    <row r="12" spans="2:14" ht="21" customHeight="1" thickTop="1" x14ac:dyDescent="0.5">
      <c r="B12" s="63"/>
      <c r="C12" s="18"/>
      <c r="D12" s="18"/>
      <c r="E12" s="19"/>
      <c r="F12" s="18" t="s">
        <v>5</v>
      </c>
      <c r="G12" s="18" t="s">
        <v>8</v>
      </c>
      <c r="H12" s="18" t="s">
        <v>9</v>
      </c>
      <c r="I12" s="19" t="s">
        <v>8</v>
      </c>
      <c r="J12" s="18" t="s">
        <v>10</v>
      </c>
      <c r="K12" s="19" t="s">
        <v>8</v>
      </c>
      <c r="L12" s="18" t="s">
        <v>11</v>
      </c>
      <c r="M12" s="64" t="s">
        <v>8</v>
      </c>
    </row>
    <row r="13" spans="2:14" ht="21" customHeight="1" x14ac:dyDescent="0.5">
      <c r="B13" s="45" t="s">
        <v>12</v>
      </c>
      <c r="C13" s="16"/>
      <c r="D13" s="16"/>
      <c r="E13" s="26" t="s">
        <v>13</v>
      </c>
      <c r="F13" s="16" t="s">
        <v>14</v>
      </c>
      <c r="G13" s="16" t="s">
        <v>5</v>
      </c>
      <c r="H13" s="16" t="s">
        <v>68</v>
      </c>
      <c r="I13" s="26" t="s">
        <v>15</v>
      </c>
      <c r="J13" s="16" t="s">
        <v>16</v>
      </c>
      <c r="K13" s="26" t="s">
        <v>10</v>
      </c>
      <c r="L13" s="16" t="s">
        <v>16</v>
      </c>
      <c r="M13" s="46" t="s">
        <v>11</v>
      </c>
    </row>
    <row r="14" spans="2:14" ht="21" customHeight="1" thickBot="1" x14ac:dyDescent="0.55000000000000004">
      <c r="B14" s="47" t="s">
        <v>17</v>
      </c>
      <c r="C14" s="17" t="s">
        <v>18</v>
      </c>
      <c r="D14" s="17" t="s">
        <v>19</v>
      </c>
      <c r="E14" s="22" t="s">
        <v>20</v>
      </c>
      <c r="F14" s="17" t="s">
        <v>21</v>
      </c>
      <c r="G14" s="17" t="s">
        <v>14</v>
      </c>
      <c r="H14" s="17" t="s">
        <v>69</v>
      </c>
      <c r="I14" s="22" t="s">
        <v>16</v>
      </c>
      <c r="J14" s="17" t="s">
        <v>21</v>
      </c>
      <c r="K14" s="22" t="s">
        <v>16</v>
      </c>
      <c r="L14" s="17" t="s">
        <v>21</v>
      </c>
      <c r="M14" s="48" t="s">
        <v>16</v>
      </c>
    </row>
    <row r="15" spans="2:14" ht="21" customHeight="1" thickTop="1" x14ac:dyDescent="0.4">
      <c r="B15" s="49" t="s">
        <v>23</v>
      </c>
      <c r="C15" s="7" t="s">
        <v>24</v>
      </c>
      <c r="D15" s="7" t="s">
        <v>25</v>
      </c>
      <c r="E15" s="8" t="s">
        <v>26</v>
      </c>
      <c r="F15" s="7" t="s">
        <v>27</v>
      </c>
      <c r="G15" s="7" t="s">
        <v>28</v>
      </c>
      <c r="H15" s="7" t="s">
        <v>29</v>
      </c>
      <c r="I15" s="8" t="s">
        <v>30</v>
      </c>
      <c r="J15" s="7" t="s">
        <v>31</v>
      </c>
      <c r="K15" s="8" t="s">
        <v>32</v>
      </c>
      <c r="L15" s="7" t="s">
        <v>33</v>
      </c>
      <c r="M15" s="50" t="s">
        <v>34</v>
      </c>
    </row>
    <row r="16" spans="2:14" ht="21" customHeight="1" x14ac:dyDescent="0.45">
      <c r="B16" s="96"/>
      <c r="C16" s="97"/>
      <c r="D16" s="98"/>
      <c r="E16" s="145" t="s">
        <v>27</v>
      </c>
      <c r="F16" s="98"/>
      <c r="G16" s="6">
        <f>(D16*F16)/VLOOKUP(E16,'GC-1 Sheet'!$M$40:$O$43,3)</f>
        <v>0</v>
      </c>
      <c r="H16" s="102"/>
      <c r="I16" s="1">
        <f t="shared" ref="I16:I39" si="0">G16*H16</f>
        <v>0</v>
      </c>
      <c r="J16" s="102"/>
      <c r="K16" s="1">
        <f>(D16*J16)/VLOOKUP(E16,'GC-1 Sheet'!$M$40:$O$43,3)</f>
        <v>0</v>
      </c>
      <c r="L16" s="102"/>
      <c r="M16" s="52">
        <f>(D16*L16)/VLOOKUP(E16,'GC-1 Sheet'!$M$40:$O$43,3)</f>
        <v>0</v>
      </c>
    </row>
    <row r="17" spans="2:13" ht="21" customHeight="1" x14ac:dyDescent="0.45">
      <c r="B17" s="96"/>
      <c r="C17" s="97"/>
      <c r="D17" s="98"/>
      <c r="E17" s="145" t="s">
        <v>27</v>
      </c>
      <c r="F17" s="98"/>
      <c r="G17" s="6">
        <f>(D17*F17)/VLOOKUP(E17,'GC-1 Sheet'!$M$40:$O$43,3)</f>
        <v>0</v>
      </c>
      <c r="H17" s="102"/>
      <c r="I17" s="1">
        <f t="shared" si="0"/>
        <v>0</v>
      </c>
      <c r="J17" s="102"/>
      <c r="K17" s="1">
        <f>(D17*J17)/VLOOKUP(E17,'GC-1 Sheet'!$M$40:$O$43,3)</f>
        <v>0</v>
      </c>
      <c r="L17" s="102"/>
      <c r="M17" s="52">
        <f>(D17*L17)/VLOOKUP(E17,'GC-1 Sheet'!$M$40:$O$43,3)</f>
        <v>0</v>
      </c>
    </row>
    <row r="18" spans="2:13" ht="21" customHeight="1" x14ac:dyDescent="0.45">
      <c r="B18" s="96"/>
      <c r="C18" s="97"/>
      <c r="D18" s="98"/>
      <c r="E18" s="145" t="s">
        <v>27</v>
      </c>
      <c r="F18" s="98"/>
      <c r="G18" s="6">
        <f>(D18*F18)/VLOOKUP(E18,'GC-1 Sheet'!$M$40:$O$43,3)</f>
        <v>0</v>
      </c>
      <c r="H18" s="102"/>
      <c r="I18" s="1">
        <f t="shared" si="0"/>
        <v>0</v>
      </c>
      <c r="J18" s="102"/>
      <c r="K18" s="1">
        <f>(D18*J18)/VLOOKUP(E18,'GC-1 Sheet'!$M$40:$O$43,3)</f>
        <v>0</v>
      </c>
      <c r="L18" s="102"/>
      <c r="M18" s="52">
        <f>(D18*L18)/VLOOKUP(E18,'GC-1 Sheet'!$M$40:$O$43,3)</f>
        <v>0</v>
      </c>
    </row>
    <row r="19" spans="2:13" ht="21" customHeight="1" x14ac:dyDescent="0.45">
      <c r="B19" s="96"/>
      <c r="C19" s="97"/>
      <c r="D19" s="98"/>
      <c r="E19" s="145" t="s">
        <v>27</v>
      </c>
      <c r="F19" s="98"/>
      <c r="G19" s="6">
        <f>(D19*F19)/VLOOKUP(E19,'GC-1 Sheet'!$M$40:$O$43,3)</f>
        <v>0</v>
      </c>
      <c r="H19" s="102"/>
      <c r="I19" s="1">
        <f t="shared" si="0"/>
        <v>0</v>
      </c>
      <c r="J19" s="102"/>
      <c r="K19" s="1">
        <f>(D19*J19)/VLOOKUP(E19,'GC-1 Sheet'!$M$40:$O$43,3)</f>
        <v>0</v>
      </c>
      <c r="L19" s="102"/>
      <c r="M19" s="52">
        <f>(D19*L19)/VLOOKUP(E19,'GC-1 Sheet'!$M$40:$O$43,3)</f>
        <v>0</v>
      </c>
    </row>
    <row r="20" spans="2:13" ht="21" customHeight="1" x14ac:dyDescent="0.45">
      <c r="B20" s="96"/>
      <c r="C20" s="97"/>
      <c r="D20" s="98"/>
      <c r="E20" s="145" t="s">
        <v>27</v>
      </c>
      <c r="F20" s="98"/>
      <c r="G20" s="6">
        <f>(D20*F20)/VLOOKUP(E20,'GC-1 Sheet'!$M$40:$O$43,3)</f>
        <v>0</v>
      </c>
      <c r="H20" s="102"/>
      <c r="I20" s="1">
        <f t="shared" si="0"/>
        <v>0</v>
      </c>
      <c r="J20" s="102"/>
      <c r="K20" s="1">
        <f>(D20*J20)/VLOOKUP(E20,'GC-1 Sheet'!$M$40:$O$43,3)</f>
        <v>0</v>
      </c>
      <c r="L20" s="102"/>
      <c r="M20" s="52">
        <f>(D20*L20)/VLOOKUP(E20,'GC-1 Sheet'!$M$40:$O$43,3)</f>
        <v>0</v>
      </c>
    </row>
    <row r="21" spans="2:13" ht="21" customHeight="1" x14ac:dyDescent="0.45">
      <c r="B21" s="96"/>
      <c r="C21" s="97"/>
      <c r="D21" s="98"/>
      <c r="E21" s="145" t="s">
        <v>27</v>
      </c>
      <c r="F21" s="98"/>
      <c r="G21" s="6">
        <f>(D21*F21)/VLOOKUP(E21,'GC-1 Sheet'!$M$40:$O$43,3)</f>
        <v>0</v>
      </c>
      <c r="H21" s="102"/>
      <c r="I21" s="1">
        <f t="shared" si="0"/>
        <v>0</v>
      </c>
      <c r="J21" s="102"/>
      <c r="K21" s="1">
        <f>(D21*J21)/VLOOKUP(E21,'GC-1 Sheet'!$M$40:$O$43,3)</f>
        <v>0</v>
      </c>
      <c r="L21" s="102"/>
      <c r="M21" s="52">
        <f>(D21*L21)/VLOOKUP(E21,'GC-1 Sheet'!$M$40:$O$43,3)</f>
        <v>0</v>
      </c>
    </row>
    <row r="22" spans="2:13" ht="21" customHeight="1" x14ac:dyDescent="0.45">
      <c r="B22" s="96"/>
      <c r="C22" s="97"/>
      <c r="D22" s="98"/>
      <c r="E22" s="145" t="s">
        <v>27</v>
      </c>
      <c r="F22" s="98"/>
      <c r="G22" s="6">
        <f>(D22*F22)/VLOOKUP(E22,'GC-1 Sheet'!$M$40:$O$43,3)</f>
        <v>0</v>
      </c>
      <c r="H22" s="102"/>
      <c r="I22" s="1">
        <f t="shared" si="0"/>
        <v>0</v>
      </c>
      <c r="J22" s="102"/>
      <c r="K22" s="1">
        <f>(D22*J22)/VLOOKUP(E22,'GC-1 Sheet'!$M$40:$O$43,3)</f>
        <v>0</v>
      </c>
      <c r="L22" s="102"/>
      <c r="M22" s="52">
        <f>(D22*L22)/VLOOKUP(E22,'GC-1 Sheet'!$M$40:$O$43,3)</f>
        <v>0</v>
      </c>
    </row>
    <row r="23" spans="2:13" ht="21" customHeight="1" x14ac:dyDescent="0.45">
      <c r="B23" s="96"/>
      <c r="C23" s="97"/>
      <c r="D23" s="98"/>
      <c r="E23" s="145" t="s">
        <v>27</v>
      </c>
      <c r="F23" s="98"/>
      <c r="G23" s="6">
        <f>(D23*F23)/VLOOKUP(E23,'GC-1 Sheet'!$M$40:$O$43,3)</f>
        <v>0</v>
      </c>
      <c r="H23" s="102"/>
      <c r="I23" s="1">
        <f t="shared" si="0"/>
        <v>0</v>
      </c>
      <c r="J23" s="102"/>
      <c r="K23" s="1">
        <f>(D23*J23)/VLOOKUP(E23,'GC-1 Sheet'!$M$40:$O$43,3)</f>
        <v>0</v>
      </c>
      <c r="L23" s="102"/>
      <c r="M23" s="52">
        <f>(D23*L23)/VLOOKUP(E23,'GC-1 Sheet'!$M$40:$O$43,3)</f>
        <v>0</v>
      </c>
    </row>
    <row r="24" spans="2:13" ht="21" customHeight="1" x14ac:dyDescent="0.45">
      <c r="B24" s="96"/>
      <c r="C24" s="97"/>
      <c r="D24" s="98"/>
      <c r="E24" s="145" t="s">
        <v>27</v>
      </c>
      <c r="F24" s="98"/>
      <c r="G24" s="6">
        <f>(D24*F24)/VLOOKUP(E24,'GC-1 Sheet'!$M$40:$O$43,3)</f>
        <v>0</v>
      </c>
      <c r="H24" s="102"/>
      <c r="I24" s="1">
        <f t="shared" si="0"/>
        <v>0</v>
      </c>
      <c r="J24" s="102"/>
      <c r="K24" s="1">
        <f>(D24*J24)/VLOOKUP(E24,'GC-1 Sheet'!$M$40:$O$43,3)</f>
        <v>0</v>
      </c>
      <c r="L24" s="102"/>
      <c r="M24" s="52">
        <f>(D24*L24)/VLOOKUP(E24,'GC-1 Sheet'!$M$40:$O$43,3)</f>
        <v>0</v>
      </c>
    </row>
    <row r="25" spans="2:13" ht="21" customHeight="1" x14ac:dyDescent="0.45">
      <c r="B25" s="96"/>
      <c r="C25" s="97"/>
      <c r="D25" s="98"/>
      <c r="E25" s="145" t="s">
        <v>27</v>
      </c>
      <c r="F25" s="98"/>
      <c r="G25" s="6">
        <f>(D25*F25)/VLOOKUP(E25,'GC-1 Sheet'!$M$40:$O$43,3)</f>
        <v>0</v>
      </c>
      <c r="H25" s="102"/>
      <c r="I25" s="1">
        <f t="shared" si="0"/>
        <v>0</v>
      </c>
      <c r="J25" s="102"/>
      <c r="K25" s="1">
        <f>(D25*J25)/VLOOKUP(E25,'GC-1 Sheet'!$M$40:$O$43,3)</f>
        <v>0</v>
      </c>
      <c r="L25" s="102"/>
      <c r="M25" s="52">
        <f>(D25*L25)/VLOOKUP(E25,'GC-1 Sheet'!$M$40:$O$43,3)</f>
        <v>0</v>
      </c>
    </row>
    <row r="26" spans="2:13" ht="21" customHeight="1" x14ac:dyDescent="0.45">
      <c r="B26" s="96"/>
      <c r="C26" s="97"/>
      <c r="D26" s="98"/>
      <c r="E26" s="145" t="s">
        <v>27</v>
      </c>
      <c r="F26" s="98"/>
      <c r="G26" s="6">
        <f>(D26*F26)/VLOOKUP(E26,'GC-1 Sheet'!$M$40:$O$43,3)</f>
        <v>0</v>
      </c>
      <c r="H26" s="102"/>
      <c r="I26" s="1">
        <f t="shared" si="0"/>
        <v>0</v>
      </c>
      <c r="J26" s="102"/>
      <c r="K26" s="1">
        <f>(D26*J26)/VLOOKUP(E26,'GC-1 Sheet'!$M$40:$O$43,3)</f>
        <v>0</v>
      </c>
      <c r="L26" s="102"/>
      <c r="M26" s="52">
        <f>(D26*L26)/VLOOKUP(E26,'GC-1 Sheet'!$M$40:$O$43,3)</f>
        <v>0</v>
      </c>
    </row>
    <row r="27" spans="2:13" ht="21" customHeight="1" x14ac:dyDescent="0.45">
      <c r="B27" s="96"/>
      <c r="C27" s="97"/>
      <c r="D27" s="98"/>
      <c r="E27" s="145" t="s">
        <v>27</v>
      </c>
      <c r="F27" s="98"/>
      <c r="G27" s="6">
        <f>(D27*F27)/VLOOKUP(E27,'GC-1 Sheet'!$M$40:$O$43,3)</f>
        <v>0</v>
      </c>
      <c r="H27" s="102"/>
      <c r="I27" s="1">
        <f t="shared" si="0"/>
        <v>0</v>
      </c>
      <c r="J27" s="102"/>
      <c r="K27" s="1">
        <f>(D27*J27)/VLOOKUP(E27,'GC-1 Sheet'!$M$40:$O$43,3)</f>
        <v>0</v>
      </c>
      <c r="L27" s="102"/>
      <c r="M27" s="52">
        <f>(D27*L27)/VLOOKUP(E27,'GC-1 Sheet'!$M$40:$O$43,3)</f>
        <v>0</v>
      </c>
    </row>
    <row r="28" spans="2:13" ht="21" customHeight="1" x14ac:dyDescent="0.45">
      <c r="B28" s="96"/>
      <c r="C28" s="97"/>
      <c r="D28" s="98"/>
      <c r="E28" s="145" t="s">
        <v>27</v>
      </c>
      <c r="F28" s="98"/>
      <c r="G28" s="6">
        <f>(D28*F28)/VLOOKUP(E28,'GC-1 Sheet'!$M$40:$O$43,3)</f>
        <v>0</v>
      </c>
      <c r="H28" s="102"/>
      <c r="I28" s="1">
        <f t="shared" si="0"/>
        <v>0</v>
      </c>
      <c r="J28" s="102"/>
      <c r="K28" s="1">
        <f>(D28*J28)/VLOOKUP(E28,'GC-1 Sheet'!$M$40:$O$43,3)</f>
        <v>0</v>
      </c>
      <c r="L28" s="102"/>
      <c r="M28" s="52">
        <f>(D28*L28)/VLOOKUP(E28,'GC-1 Sheet'!$M$40:$O$43,3)</f>
        <v>0</v>
      </c>
    </row>
    <row r="29" spans="2:13" ht="21" customHeight="1" x14ac:dyDescent="0.45">
      <c r="B29" s="96"/>
      <c r="C29" s="97"/>
      <c r="D29" s="98"/>
      <c r="E29" s="145" t="s">
        <v>27</v>
      </c>
      <c r="F29" s="98"/>
      <c r="G29" s="6">
        <f>(D29*F29)/VLOOKUP(E29,'GC-1 Sheet'!$M$40:$O$43,3)</f>
        <v>0</v>
      </c>
      <c r="H29" s="102"/>
      <c r="I29" s="1">
        <f t="shared" si="0"/>
        <v>0</v>
      </c>
      <c r="J29" s="102"/>
      <c r="K29" s="1">
        <f>(D29*J29)/VLOOKUP(E29,'GC-1 Sheet'!$M$40:$O$43,3)</f>
        <v>0</v>
      </c>
      <c r="L29" s="102"/>
      <c r="M29" s="52">
        <f>(D29*L29)/VLOOKUP(E29,'GC-1 Sheet'!$M$40:$O$43,3)</f>
        <v>0</v>
      </c>
    </row>
    <row r="30" spans="2:13" ht="21" customHeight="1" x14ac:dyDescent="0.45">
      <c r="B30" s="96"/>
      <c r="C30" s="97"/>
      <c r="D30" s="98"/>
      <c r="E30" s="145" t="s">
        <v>27</v>
      </c>
      <c r="F30" s="98"/>
      <c r="G30" s="6">
        <f>(D30*F30)/VLOOKUP(E30,'GC-1 Sheet'!$M$40:$O$43,3)</f>
        <v>0</v>
      </c>
      <c r="H30" s="102"/>
      <c r="I30" s="1">
        <f t="shared" si="0"/>
        <v>0</v>
      </c>
      <c r="J30" s="102"/>
      <c r="K30" s="1">
        <f>(D30*J30)/VLOOKUP(E30,'GC-1 Sheet'!$M$40:$O$43,3)</f>
        <v>0</v>
      </c>
      <c r="L30" s="102"/>
      <c r="M30" s="52">
        <f>(D30*L30)/VLOOKUP(E30,'GC-1 Sheet'!$M$40:$O$43,3)</f>
        <v>0</v>
      </c>
    </row>
    <row r="31" spans="2:13" ht="21" customHeight="1" x14ac:dyDescent="0.45">
      <c r="B31" s="96"/>
      <c r="C31" s="97"/>
      <c r="D31" s="98"/>
      <c r="E31" s="145" t="s">
        <v>27</v>
      </c>
      <c r="F31" s="98"/>
      <c r="G31" s="6">
        <f>(D31*F31)/VLOOKUP(E31,'GC-1 Sheet'!$M$40:$O$43,3)</f>
        <v>0</v>
      </c>
      <c r="H31" s="102"/>
      <c r="I31" s="1">
        <f t="shared" si="0"/>
        <v>0</v>
      </c>
      <c r="J31" s="102"/>
      <c r="K31" s="1">
        <f>(D31*J31)/VLOOKUP(E31,'GC-1 Sheet'!$M$40:$O$43,3)</f>
        <v>0</v>
      </c>
      <c r="L31" s="102"/>
      <c r="M31" s="52">
        <f>(D31*L31)/VLOOKUP(E31,'GC-1 Sheet'!$M$40:$O$43,3)</f>
        <v>0</v>
      </c>
    </row>
    <row r="32" spans="2:13" ht="21" customHeight="1" x14ac:dyDescent="0.45">
      <c r="B32" s="96"/>
      <c r="C32" s="97"/>
      <c r="D32" s="98"/>
      <c r="E32" s="145" t="s">
        <v>27</v>
      </c>
      <c r="F32" s="98"/>
      <c r="G32" s="6">
        <f>(D32*F32)/VLOOKUP(E32,'GC-1 Sheet'!$M$40:$O$43,3)</f>
        <v>0</v>
      </c>
      <c r="H32" s="102"/>
      <c r="I32" s="1">
        <f t="shared" si="0"/>
        <v>0</v>
      </c>
      <c r="J32" s="102"/>
      <c r="K32" s="1">
        <f>(D32*J32)/VLOOKUP(E32,'GC-1 Sheet'!$M$40:$O$43,3)</f>
        <v>0</v>
      </c>
      <c r="L32" s="102"/>
      <c r="M32" s="52">
        <f>(D32*L32)/VLOOKUP(E32,'GC-1 Sheet'!$M$40:$O$43,3)</f>
        <v>0</v>
      </c>
    </row>
    <row r="33" spans="2:13" ht="21" customHeight="1" x14ac:dyDescent="0.45">
      <c r="B33" s="96"/>
      <c r="C33" s="97"/>
      <c r="D33" s="98"/>
      <c r="E33" s="145" t="s">
        <v>27</v>
      </c>
      <c r="F33" s="98"/>
      <c r="G33" s="6">
        <f>(D33*F33)/VLOOKUP(E33,'GC-1 Sheet'!$M$40:$O$43,3)</f>
        <v>0</v>
      </c>
      <c r="H33" s="102"/>
      <c r="I33" s="1">
        <f t="shared" si="0"/>
        <v>0</v>
      </c>
      <c r="J33" s="102"/>
      <c r="K33" s="1">
        <f>(D33*J33)/VLOOKUP(E33,'GC-1 Sheet'!$M$40:$O$43,3)</f>
        <v>0</v>
      </c>
      <c r="L33" s="102"/>
      <c r="M33" s="52">
        <f>(D33*L33)/VLOOKUP(E33,'GC-1 Sheet'!$M$40:$O$43,3)</f>
        <v>0</v>
      </c>
    </row>
    <row r="34" spans="2:13" ht="21" customHeight="1" x14ac:dyDescent="0.45">
      <c r="B34" s="96"/>
      <c r="C34" s="97"/>
      <c r="D34" s="98"/>
      <c r="E34" s="145" t="s">
        <v>27</v>
      </c>
      <c r="F34" s="98"/>
      <c r="G34" s="6">
        <f>(D34*F34)/VLOOKUP(E34,'GC-1 Sheet'!$M$40:$O$43,3)</f>
        <v>0</v>
      </c>
      <c r="H34" s="102"/>
      <c r="I34" s="1">
        <f t="shared" si="0"/>
        <v>0</v>
      </c>
      <c r="J34" s="102"/>
      <c r="K34" s="1">
        <f>(D34*J34)/VLOOKUP(E34,'GC-1 Sheet'!$M$40:$O$43,3)</f>
        <v>0</v>
      </c>
      <c r="L34" s="102"/>
      <c r="M34" s="52">
        <f>(D34*L34)/VLOOKUP(E34,'GC-1 Sheet'!$M$40:$O$43,3)</f>
        <v>0</v>
      </c>
    </row>
    <row r="35" spans="2:13" ht="21" customHeight="1" x14ac:dyDescent="0.45">
      <c r="B35" s="96"/>
      <c r="C35" s="97"/>
      <c r="D35" s="98"/>
      <c r="E35" s="145" t="s">
        <v>27</v>
      </c>
      <c r="F35" s="98"/>
      <c r="G35" s="6">
        <f>(D35*F35)/VLOOKUP(E35,'GC-1 Sheet'!$M$40:$O$43,3)</f>
        <v>0</v>
      </c>
      <c r="H35" s="102"/>
      <c r="I35" s="1">
        <f t="shared" si="0"/>
        <v>0</v>
      </c>
      <c r="J35" s="102"/>
      <c r="K35" s="1">
        <f>(D35*J35)/VLOOKUP(E35,'GC-1 Sheet'!$M$40:$O$43,3)</f>
        <v>0</v>
      </c>
      <c r="L35" s="102"/>
      <c r="M35" s="52">
        <f>(D35*L35)/VLOOKUP(E35,'GC-1 Sheet'!$M$40:$O$43,3)</f>
        <v>0</v>
      </c>
    </row>
    <row r="36" spans="2:13" ht="21" customHeight="1" x14ac:dyDescent="0.45">
      <c r="B36" s="96"/>
      <c r="C36" s="97"/>
      <c r="D36" s="98"/>
      <c r="E36" s="145" t="s">
        <v>27</v>
      </c>
      <c r="F36" s="98"/>
      <c r="G36" s="6">
        <f>(D36*F36)/VLOOKUP(E36,'GC-1 Sheet'!$M$40:$O$43,3)</f>
        <v>0</v>
      </c>
      <c r="H36" s="102"/>
      <c r="I36" s="1">
        <f t="shared" si="0"/>
        <v>0</v>
      </c>
      <c r="J36" s="102"/>
      <c r="K36" s="1">
        <f>(D36*J36)/VLOOKUP(E36,'GC-1 Sheet'!$M$40:$O$43,3)</f>
        <v>0</v>
      </c>
      <c r="L36" s="102"/>
      <c r="M36" s="52">
        <f>(D36*L36)/VLOOKUP(E36,'GC-1 Sheet'!$M$40:$O$43,3)</f>
        <v>0</v>
      </c>
    </row>
    <row r="37" spans="2:13" ht="21" customHeight="1" x14ac:dyDescent="0.45">
      <c r="B37" s="96"/>
      <c r="C37" s="97"/>
      <c r="D37" s="98"/>
      <c r="E37" s="145" t="s">
        <v>27</v>
      </c>
      <c r="F37" s="98"/>
      <c r="G37" s="6">
        <f>(D37*F37)/VLOOKUP(E37,'GC-1 Sheet'!$M$40:$O$43,3)</f>
        <v>0</v>
      </c>
      <c r="H37" s="102"/>
      <c r="I37" s="1">
        <f t="shared" si="0"/>
        <v>0</v>
      </c>
      <c r="J37" s="102"/>
      <c r="K37" s="1">
        <f>(D37*J37)/VLOOKUP(E37,'GC-1 Sheet'!$M$40:$O$43,3)</f>
        <v>0</v>
      </c>
      <c r="L37" s="102"/>
      <c r="M37" s="52">
        <f>(D37*L37)/VLOOKUP(E37,'GC-1 Sheet'!$M$40:$O$43,3)</f>
        <v>0</v>
      </c>
    </row>
    <row r="38" spans="2:13" ht="21" customHeight="1" x14ac:dyDescent="0.45">
      <c r="B38" s="96"/>
      <c r="C38" s="97"/>
      <c r="D38" s="98"/>
      <c r="E38" s="145" t="s">
        <v>27</v>
      </c>
      <c r="F38" s="98"/>
      <c r="G38" s="6">
        <f>(D38*F38)/VLOOKUP(E38,'GC-1 Sheet'!$M$40:$O$43,3)</f>
        <v>0</v>
      </c>
      <c r="H38" s="102"/>
      <c r="I38" s="1">
        <f t="shared" si="0"/>
        <v>0</v>
      </c>
      <c r="J38" s="102"/>
      <c r="K38" s="1">
        <f>(D38*J38)/VLOOKUP(E38,'GC-1 Sheet'!$M$40:$O$43,3)</f>
        <v>0</v>
      </c>
      <c r="L38" s="102"/>
      <c r="M38" s="52">
        <f>(D38*L38)/VLOOKUP(E38,'GC-1 Sheet'!$M$40:$O$43,3)</f>
        <v>0</v>
      </c>
    </row>
    <row r="39" spans="2:13" ht="21" customHeight="1" thickBot="1" x14ac:dyDescent="0.5">
      <c r="B39" s="99"/>
      <c r="C39" s="100"/>
      <c r="D39" s="101"/>
      <c r="E39" s="146" t="s">
        <v>27</v>
      </c>
      <c r="F39" s="101"/>
      <c r="G39" s="147">
        <f>(D39*F39)/VLOOKUP(E39,'GC-1 Sheet'!$M$40:$O$43,3)</f>
        <v>0</v>
      </c>
      <c r="H39" s="103"/>
      <c r="I39" s="90">
        <f t="shared" si="0"/>
        <v>0</v>
      </c>
      <c r="J39" s="103"/>
      <c r="K39" s="148">
        <f>(D39*J39)/VLOOKUP(E39,'GC-1 Sheet'!$M$40:$O$43,3)</f>
        <v>0</v>
      </c>
      <c r="L39" s="103"/>
      <c r="M39" s="150">
        <f>(D39*L39)/VLOOKUP(E39,'GC-1 Sheet'!$M$40:$O$43,3)</f>
        <v>0</v>
      </c>
    </row>
    <row r="40" spans="2:13" ht="30" customHeight="1" thickTop="1" thickBot="1" x14ac:dyDescent="0.55000000000000004">
      <c r="B40" s="9"/>
      <c r="C40" s="29" t="s">
        <v>54</v>
      </c>
      <c r="D40" s="3"/>
      <c r="E40" s="3"/>
      <c r="F40" s="14"/>
      <c r="G40" s="3"/>
      <c r="H40" s="41" t="s">
        <v>57</v>
      </c>
      <c r="I40" s="91">
        <f>SUM(I16:I39)</f>
        <v>0</v>
      </c>
      <c r="J40" s="41" t="s">
        <v>58</v>
      </c>
      <c r="K40" s="91">
        <f>SUM(K16:K39)</f>
        <v>0</v>
      </c>
      <c r="L40" s="41" t="s">
        <v>59</v>
      </c>
      <c r="M40" s="9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Rates_x000a_To include ALL taxes (FICA, FUI, SUI, Worker's Comp) and benefits._x000a_Fully loaded rates should conform w/ documents provided. " sqref="H16" xr:uid="{00000000-0002-0000-0300-000000000000}"/>
    <dataValidation type="list" allowBlank="1" showInputMessage="1" showErrorMessage="1" sqref="E16:E39" xr:uid="{00000000-0002-0000-0300-000001000000}">
      <formula1>"E,C,M"</formula1>
    </dataValidation>
    <dataValidation allowBlank="1" showInputMessage="1" showErrorMessage="1" prompt="Calculation:_x000a_   - A Quantity of 40,_x000a_   - A Unit of C (for 100)_x000a_   - And a Material Cost of $45_x000a_= (40 * 45)/100 = $18" sqref="K16" xr:uid="{00000000-0002-0000-0300-000002000000}"/>
    <dataValidation allowBlank="1" showInputMessage="1" showErrorMessage="1" prompt="Calculation:_x000a_   - A Quantity of 40,_x000a_   - A Unit of C (for 100)_x000a_   - And an Equipment Cost of $5_x000a_= (40 * 5)/100 = $2" sqref="M16" xr:uid="{00000000-0002-0000-0300-000003000000}"/>
    <dataValidation allowBlank="1" showInputMessage="1" showErrorMessage="1" prompt="Calculation:_x000a_   - A Quantity of 40,_x000a_   - A Unit of C (for 100)_x000a_   - And a Material Cost of $10_x000a_= (40 * 10)/100 = $4" sqref="G16" xr:uid="{00000000-0002-0000-03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41"/>
  <sheetViews>
    <sheetView topLeftCell="A7" zoomScale="50" workbookViewId="0">
      <selection activeCell="T40" sqref="T40"/>
    </sheetView>
  </sheetViews>
  <sheetFormatPr defaultRowHeight="15" x14ac:dyDescent="0.4"/>
  <cols>
    <col min="1" max="1" width="1.609375" customWidth="1"/>
    <col min="2" max="2" width="5.609375" customWidth="1"/>
    <col min="3" max="3" width="37.609375" customWidth="1"/>
    <col min="4" max="4" width="14.609375" customWidth="1"/>
    <col min="5" max="5" width="7.609375" customWidth="1"/>
    <col min="6" max="13" width="14.609375" customWidth="1"/>
    <col min="14" max="14" width="1.609375" customWidth="1"/>
  </cols>
  <sheetData>
    <row r="1" spans="2:14" ht="30" x14ac:dyDescent="0.4">
      <c r="B1" s="24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4" ht="22.5" x14ac:dyDescent="0.6">
      <c r="B2" s="82" t="s">
        <v>52</v>
      </c>
      <c r="C2" s="83"/>
      <c r="D2" s="84"/>
      <c r="E2" s="83"/>
      <c r="F2" s="83"/>
      <c r="G2" s="83"/>
      <c r="H2" s="83"/>
      <c r="I2" s="83"/>
      <c r="J2" s="83"/>
      <c r="K2" s="83"/>
      <c r="L2" s="83"/>
      <c r="M2" s="83"/>
    </row>
    <row r="3" spans="2:14" ht="17.25" x14ac:dyDescent="0.4">
      <c r="B3" s="25"/>
    </row>
    <row r="4" spans="2:14" ht="22.5" x14ac:dyDescent="0.6">
      <c r="B4" s="5"/>
      <c r="C4" s="92" t="s">
        <v>0</v>
      </c>
      <c r="D4" s="106">
        <f>+'GC-1 Sheet'!D3</f>
        <v>0</v>
      </c>
      <c r="E4" s="5"/>
      <c r="F4" s="5"/>
      <c r="H4" s="92" t="s">
        <v>53</v>
      </c>
      <c r="I4" s="106">
        <f>+'GC-1 Sheet'!I3</f>
        <v>0</v>
      </c>
      <c r="J4" s="5"/>
      <c r="K4" s="5"/>
      <c r="L4" s="5"/>
      <c r="M4" s="5"/>
      <c r="N4" s="5"/>
    </row>
    <row r="5" spans="2:14" ht="22.5" x14ac:dyDescent="0.6">
      <c r="B5" s="5"/>
      <c r="C5" s="92" t="s">
        <v>1</v>
      </c>
      <c r="D5" s="106">
        <f>+'GC-1 Sheet'!D4</f>
        <v>0</v>
      </c>
      <c r="E5" s="5"/>
      <c r="F5" s="85"/>
      <c r="G5" s="85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92" t="s">
        <v>3</v>
      </c>
      <c r="D6" s="106">
        <f>+'GC-1 Sheet'!D5</f>
        <v>0</v>
      </c>
      <c r="E6" s="5"/>
      <c r="F6" s="85"/>
      <c r="G6" s="86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92"/>
      <c r="D7" s="106"/>
      <c r="E7" s="5"/>
      <c r="F7" s="85"/>
      <c r="G7" s="86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92" t="s">
        <v>2</v>
      </c>
      <c r="D8" s="106">
        <f>+'GC-1 Sheet'!I4</f>
        <v>0</v>
      </c>
      <c r="E8" s="5"/>
      <c r="F8" s="85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42" t="s">
        <v>55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</row>
    <row r="11" spans="2:14" ht="30" customHeight="1" thickTop="1" thickBot="1" x14ac:dyDescent="0.65">
      <c r="B11" s="37" t="s">
        <v>4</v>
      </c>
      <c r="C11" s="12"/>
      <c r="D11" s="12"/>
      <c r="E11" s="87"/>
      <c r="F11" s="82" t="s">
        <v>5</v>
      </c>
      <c r="G11" s="12"/>
      <c r="H11" s="12"/>
      <c r="I11" s="87"/>
      <c r="J11" s="82" t="s">
        <v>6</v>
      </c>
      <c r="K11" s="88"/>
      <c r="L11" s="82" t="s">
        <v>7</v>
      </c>
      <c r="M11" s="89"/>
    </row>
    <row r="12" spans="2:14" ht="21" customHeight="1" thickTop="1" x14ac:dyDescent="0.5">
      <c r="B12" s="63"/>
      <c r="C12" s="18"/>
      <c r="D12" s="18"/>
      <c r="E12" s="19"/>
      <c r="F12" s="18" t="s">
        <v>5</v>
      </c>
      <c r="G12" s="18" t="s">
        <v>8</v>
      </c>
      <c r="H12" s="18" t="s">
        <v>9</v>
      </c>
      <c r="I12" s="19" t="s">
        <v>8</v>
      </c>
      <c r="J12" s="18" t="s">
        <v>10</v>
      </c>
      <c r="K12" s="19" t="s">
        <v>8</v>
      </c>
      <c r="L12" s="18" t="s">
        <v>11</v>
      </c>
      <c r="M12" s="64" t="s">
        <v>8</v>
      </c>
    </row>
    <row r="13" spans="2:14" ht="21" customHeight="1" x14ac:dyDescent="0.5">
      <c r="B13" s="45" t="s">
        <v>12</v>
      </c>
      <c r="C13" s="16"/>
      <c r="D13" s="16"/>
      <c r="E13" s="26" t="s">
        <v>13</v>
      </c>
      <c r="F13" s="16" t="s">
        <v>14</v>
      </c>
      <c r="G13" s="16" t="s">
        <v>5</v>
      </c>
      <c r="H13" s="16" t="s">
        <v>68</v>
      </c>
      <c r="I13" s="26" t="s">
        <v>15</v>
      </c>
      <c r="J13" s="16" t="s">
        <v>16</v>
      </c>
      <c r="K13" s="26" t="s">
        <v>10</v>
      </c>
      <c r="L13" s="16" t="s">
        <v>16</v>
      </c>
      <c r="M13" s="46" t="s">
        <v>11</v>
      </c>
    </row>
    <row r="14" spans="2:14" ht="21" customHeight="1" thickBot="1" x14ac:dyDescent="0.55000000000000004">
      <c r="B14" s="47" t="s">
        <v>17</v>
      </c>
      <c r="C14" s="17" t="s">
        <v>18</v>
      </c>
      <c r="D14" s="17" t="s">
        <v>19</v>
      </c>
      <c r="E14" s="22" t="s">
        <v>20</v>
      </c>
      <c r="F14" s="17" t="s">
        <v>21</v>
      </c>
      <c r="G14" s="17" t="s">
        <v>14</v>
      </c>
      <c r="H14" s="17" t="s">
        <v>69</v>
      </c>
      <c r="I14" s="22" t="s">
        <v>16</v>
      </c>
      <c r="J14" s="17" t="s">
        <v>21</v>
      </c>
      <c r="K14" s="22" t="s">
        <v>16</v>
      </c>
      <c r="L14" s="17" t="s">
        <v>21</v>
      </c>
      <c r="M14" s="48" t="s">
        <v>16</v>
      </c>
    </row>
    <row r="15" spans="2:14" ht="21" customHeight="1" thickTop="1" x14ac:dyDescent="0.4">
      <c r="B15" s="49" t="s">
        <v>23</v>
      </c>
      <c r="C15" s="7" t="s">
        <v>24</v>
      </c>
      <c r="D15" s="7" t="s">
        <v>25</v>
      </c>
      <c r="E15" s="8" t="s">
        <v>26</v>
      </c>
      <c r="F15" s="7" t="s">
        <v>27</v>
      </c>
      <c r="G15" s="7" t="s">
        <v>28</v>
      </c>
      <c r="H15" s="7" t="s">
        <v>29</v>
      </c>
      <c r="I15" s="8" t="s">
        <v>30</v>
      </c>
      <c r="J15" s="7" t="s">
        <v>31</v>
      </c>
      <c r="K15" s="8" t="s">
        <v>32</v>
      </c>
      <c r="L15" s="7" t="s">
        <v>33</v>
      </c>
      <c r="M15" s="50" t="s">
        <v>34</v>
      </c>
    </row>
    <row r="16" spans="2:14" ht="21" customHeight="1" x14ac:dyDescent="0.45">
      <c r="B16" s="96"/>
      <c r="C16" s="97"/>
      <c r="D16" s="98"/>
      <c r="E16" s="145" t="s">
        <v>27</v>
      </c>
      <c r="F16" s="98"/>
      <c r="G16" s="6">
        <f>(D16*F16)/VLOOKUP(E16,'GC-1 Sheet'!$M$40:$O$43,3)</f>
        <v>0</v>
      </c>
      <c r="H16" s="102"/>
      <c r="I16" s="1">
        <f t="shared" ref="I16:I39" si="0">G16*H16</f>
        <v>0</v>
      </c>
      <c r="J16" s="102"/>
      <c r="K16" s="1">
        <f>(D16*J16)/VLOOKUP(E16,'GC-1 Sheet'!$M$40:$O$43,3)</f>
        <v>0</v>
      </c>
      <c r="L16" s="102"/>
      <c r="M16" s="52">
        <f>(D16*L16)/VLOOKUP(E16,'GC-1 Sheet'!$M$40:$O$43,3)</f>
        <v>0</v>
      </c>
    </row>
    <row r="17" spans="2:13" ht="21" customHeight="1" x14ac:dyDescent="0.45">
      <c r="B17" s="96"/>
      <c r="C17" s="97"/>
      <c r="D17" s="98"/>
      <c r="E17" s="145" t="s">
        <v>27</v>
      </c>
      <c r="F17" s="98"/>
      <c r="G17" s="6">
        <f>(D17*F17)/VLOOKUP(E17,'GC-1 Sheet'!$M$40:$O$43,3)</f>
        <v>0</v>
      </c>
      <c r="H17" s="102"/>
      <c r="I17" s="1">
        <f t="shared" si="0"/>
        <v>0</v>
      </c>
      <c r="J17" s="102"/>
      <c r="K17" s="1">
        <f>(D17*J17)/VLOOKUP(E17,'GC-1 Sheet'!$M$40:$O$43,3)</f>
        <v>0</v>
      </c>
      <c r="L17" s="102"/>
      <c r="M17" s="52">
        <f>(D17*L17)/VLOOKUP(E17,'GC-1 Sheet'!$M$40:$O$43,3)</f>
        <v>0</v>
      </c>
    </row>
    <row r="18" spans="2:13" ht="21" customHeight="1" x14ac:dyDescent="0.45">
      <c r="B18" s="96"/>
      <c r="C18" s="97"/>
      <c r="D18" s="98"/>
      <c r="E18" s="145" t="s">
        <v>27</v>
      </c>
      <c r="F18" s="98"/>
      <c r="G18" s="6">
        <f>(D18*F18)/VLOOKUP(E18,'GC-1 Sheet'!$M$40:$O$43,3)</f>
        <v>0</v>
      </c>
      <c r="H18" s="102"/>
      <c r="I18" s="1">
        <f t="shared" si="0"/>
        <v>0</v>
      </c>
      <c r="J18" s="102"/>
      <c r="K18" s="1">
        <f>(D18*J18)/VLOOKUP(E18,'GC-1 Sheet'!$M$40:$O$43,3)</f>
        <v>0</v>
      </c>
      <c r="L18" s="102"/>
      <c r="M18" s="52">
        <f>(D18*L18)/VLOOKUP(E18,'GC-1 Sheet'!$M$40:$O$43,3)</f>
        <v>0</v>
      </c>
    </row>
    <row r="19" spans="2:13" ht="21" customHeight="1" x14ac:dyDescent="0.45">
      <c r="B19" s="96"/>
      <c r="C19" s="97"/>
      <c r="D19" s="98"/>
      <c r="E19" s="145" t="s">
        <v>27</v>
      </c>
      <c r="F19" s="98"/>
      <c r="G19" s="6">
        <f>(D19*F19)/VLOOKUP(E19,'GC-1 Sheet'!$M$40:$O$43,3)</f>
        <v>0</v>
      </c>
      <c r="H19" s="102"/>
      <c r="I19" s="1">
        <f t="shared" si="0"/>
        <v>0</v>
      </c>
      <c r="J19" s="102"/>
      <c r="K19" s="1">
        <f>(D19*J19)/VLOOKUP(E19,'GC-1 Sheet'!$M$40:$O$43,3)</f>
        <v>0</v>
      </c>
      <c r="L19" s="102"/>
      <c r="M19" s="52">
        <f>(D19*L19)/VLOOKUP(E19,'GC-1 Sheet'!$M$40:$O$43,3)</f>
        <v>0</v>
      </c>
    </row>
    <row r="20" spans="2:13" ht="21" customHeight="1" x14ac:dyDescent="0.45">
      <c r="B20" s="96"/>
      <c r="C20" s="97"/>
      <c r="D20" s="98"/>
      <c r="E20" s="145" t="s">
        <v>27</v>
      </c>
      <c r="F20" s="98"/>
      <c r="G20" s="6">
        <f>(D20*F20)/VLOOKUP(E20,'GC-1 Sheet'!$M$40:$O$43,3)</f>
        <v>0</v>
      </c>
      <c r="H20" s="102"/>
      <c r="I20" s="1">
        <f t="shared" si="0"/>
        <v>0</v>
      </c>
      <c r="J20" s="102"/>
      <c r="K20" s="1">
        <f>(D20*J20)/VLOOKUP(E20,'GC-1 Sheet'!$M$40:$O$43,3)</f>
        <v>0</v>
      </c>
      <c r="L20" s="102"/>
      <c r="M20" s="52">
        <f>(D20*L20)/VLOOKUP(E20,'GC-1 Sheet'!$M$40:$O$43,3)</f>
        <v>0</v>
      </c>
    </row>
    <row r="21" spans="2:13" ht="21" customHeight="1" x14ac:dyDescent="0.45">
      <c r="B21" s="96"/>
      <c r="C21" s="97"/>
      <c r="D21" s="98"/>
      <c r="E21" s="145" t="s">
        <v>27</v>
      </c>
      <c r="F21" s="98"/>
      <c r="G21" s="6">
        <f>(D21*F21)/VLOOKUP(E21,'GC-1 Sheet'!$M$40:$O$43,3)</f>
        <v>0</v>
      </c>
      <c r="H21" s="102"/>
      <c r="I21" s="1">
        <f t="shared" si="0"/>
        <v>0</v>
      </c>
      <c r="J21" s="102"/>
      <c r="K21" s="1">
        <f>(D21*J21)/VLOOKUP(E21,'GC-1 Sheet'!$M$40:$O$43,3)</f>
        <v>0</v>
      </c>
      <c r="L21" s="102"/>
      <c r="M21" s="52">
        <f>(D21*L21)/VLOOKUP(E21,'GC-1 Sheet'!$M$40:$O$43,3)</f>
        <v>0</v>
      </c>
    </row>
    <row r="22" spans="2:13" ht="21" customHeight="1" x14ac:dyDescent="0.45">
      <c r="B22" s="96"/>
      <c r="C22" s="97"/>
      <c r="D22" s="98"/>
      <c r="E22" s="145" t="s">
        <v>27</v>
      </c>
      <c r="F22" s="98"/>
      <c r="G22" s="6">
        <f>(D22*F22)/VLOOKUP(E22,'GC-1 Sheet'!$M$40:$O$43,3)</f>
        <v>0</v>
      </c>
      <c r="H22" s="102"/>
      <c r="I22" s="1">
        <f t="shared" si="0"/>
        <v>0</v>
      </c>
      <c r="J22" s="102"/>
      <c r="K22" s="1">
        <f>(D22*J22)/VLOOKUP(E22,'GC-1 Sheet'!$M$40:$O$43,3)</f>
        <v>0</v>
      </c>
      <c r="L22" s="102"/>
      <c r="M22" s="52">
        <f>(D22*L22)/VLOOKUP(E22,'GC-1 Sheet'!$M$40:$O$43,3)</f>
        <v>0</v>
      </c>
    </row>
    <row r="23" spans="2:13" ht="21" customHeight="1" x14ac:dyDescent="0.45">
      <c r="B23" s="96"/>
      <c r="C23" s="97"/>
      <c r="D23" s="98"/>
      <c r="E23" s="145" t="s">
        <v>27</v>
      </c>
      <c r="F23" s="98"/>
      <c r="G23" s="6">
        <f>(D23*F23)/VLOOKUP(E23,'GC-1 Sheet'!$M$40:$O$43,3)</f>
        <v>0</v>
      </c>
      <c r="H23" s="102"/>
      <c r="I23" s="1">
        <f t="shared" si="0"/>
        <v>0</v>
      </c>
      <c r="J23" s="102"/>
      <c r="K23" s="1">
        <f>(D23*J23)/VLOOKUP(E23,'GC-1 Sheet'!$M$40:$O$43,3)</f>
        <v>0</v>
      </c>
      <c r="L23" s="102"/>
      <c r="M23" s="52">
        <f>(D23*L23)/VLOOKUP(E23,'GC-1 Sheet'!$M$40:$O$43,3)</f>
        <v>0</v>
      </c>
    </row>
    <row r="24" spans="2:13" ht="21" customHeight="1" x14ac:dyDescent="0.45">
      <c r="B24" s="96"/>
      <c r="C24" s="97"/>
      <c r="D24" s="98"/>
      <c r="E24" s="145" t="s">
        <v>27</v>
      </c>
      <c r="F24" s="98"/>
      <c r="G24" s="6">
        <f>(D24*F24)/VLOOKUP(E24,'GC-1 Sheet'!$M$40:$O$43,3)</f>
        <v>0</v>
      </c>
      <c r="H24" s="102"/>
      <c r="I24" s="1">
        <f t="shared" si="0"/>
        <v>0</v>
      </c>
      <c r="J24" s="102"/>
      <c r="K24" s="1">
        <f>(D24*J24)/VLOOKUP(E24,'GC-1 Sheet'!$M$40:$O$43,3)</f>
        <v>0</v>
      </c>
      <c r="L24" s="102"/>
      <c r="M24" s="52">
        <f>(D24*L24)/VLOOKUP(E24,'GC-1 Sheet'!$M$40:$O$43,3)</f>
        <v>0</v>
      </c>
    </row>
    <row r="25" spans="2:13" ht="21" customHeight="1" x14ac:dyDescent="0.45">
      <c r="B25" s="96"/>
      <c r="C25" s="97"/>
      <c r="D25" s="98"/>
      <c r="E25" s="145" t="s">
        <v>27</v>
      </c>
      <c r="F25" s="98"/>
      <c r="G25" s="6">
        <f>(D25*F25)/VLOOKUP(E25,'GC-1 Sheet'!$M$40:$O$43,3)</f>
        <v>0</v>
      </c>
      <c r="H25" s="102"/>
      <c r="I25" s="1">
        <f t="shared" si="0"/>
        <v>0</v>
      </c>
      <c r="J25" s="102"/>
      <c r="K25" s="1">
        <f>(D25*J25)/VLOOKUP(E25,'GC-1 Sheet'!$M$40:$O$43,3)</f>
        <v>0</v>
      </c>
      <c r="L25" s="102"/>
      <c r="M25" s="52">
        <f>(D25*L25)/VLOOKUP(E25,'GC-1 Sheet'!$M$40:$O$43,3)</f>
        <v>0</v>
      </c>
    </row>
    <row r="26" spans="2:13" ht="21" customHeight="1" x14ac:dyDescent="0.45">
      <c r="B26" s="96"/>
      <c r="C26" s="97"/>
      <c r="D26" s="98"/>
      <c r="E26" s="145" t="s">
        <v>27</v>
      </c>
      <c r="F26" s="98"/>
      <c r="G26" s="6">
        <f>(D26*F26)/VLOOKUP(E26,'GC-1 Sheet'!$M$40:$O$43,3)</f>
        <v>0</v>
      </c>
      <c r="H26" s="102"/>
      <c r="I26" s="1">
        <f t="shared" si="0"/>
        <v>0</v>
      </c>
      <c r="J26" s="102"/>
      <c r="K26" s="1">
        <f>(D26*J26)/VLOOKUP(E26,'GC-1 Sheet'!$M$40:$O$43,3)</f>
        <v>0</v>
      </c>
      <c r="L26" s="102"/>
      <c r="M26" s="52">
        <f>(D26*L26)/VLOOKUP(E26,'GC-1 Sheet'!$M$40:$O$43,3)</f>
        <v>0</v>
      </c>
    </row>
    <row r="27" spans="2:13" ht="21" customHeight="1" x14ac:dyDescent="0.45">
      <c r="B27" s="96"/>
      <c r="C27" s="97"/>
      <c r="D27" s="98"/>
      <c r="E27" s="145" t="s">
        <v>27</v>
      </c>
      <c r="F27" s="98"/>
      <c r="G27" s="6">
        <f>(D27*F27)/VLOOKUP(E27,'GC-1 Sheet'!$M$40:$O$43,3)</f>
        <v>0</v>
      </c>
      <c r="H27" s="102"/>
      <c r="I27" s="1">
        <f t="shared" si="0"/>
        <v>0</v>
      </c>
      <c r="J27" s="102"/>
      <c r="K27" s="1">
        <f>(D27*J27)/VLOOKUP(E27,'GC-1 Sheet'!$M$40:$O$43,3)</f>
        <v>0</v>
      </c>
      <c r="L27" s="102"/>
      <c r="M27" s="52">
        <f>(D27*L27)/VLOOKUP(E27,'GC-1 Sheet'!$M$40:$O$43,3)</f>
        <v>0</v>
      </c>
    </row>
    <row r="28" spans="2:13" ht="21" customHeight="1" x14ac:dyDescent="0.45">
      <c r="B28" s="96"/>
      <c r="C28" s="97"/>
      <c r="D28" s="98"/>
      <c r="E28" s="145" t="s">
        <v>27</v>
      </c>
      <c r="F28" s="98"/>
      <c r="G28" s="6">
        <f>(D28*F28)/VLOOKUP(E28,'GC-1 Sheet'!$M$40:$O$43,3)</f>
        <v>0</v>
      </c>
      <c r="H28" s="102"/>
      <c r="I28" s="1">
        <f t="shared" si="0"/>
        <v>0</v>
      </c>
      <c r="J28" s="102"/>
      <c r="K28" s="1">
        <f>(D28*J28)/VLOOKUP(E28,'GC-1 Sheet'!$M$40:$O$43,3)</f>
        <v>0</v>
      </c>
      <c r="L28" s="102"/>
      <c r="M28" s="52">
        <f>(D28*L28)/VLOOKUP(E28,'GC-1 Sheet'!$M$40:$O$43,3)</f>
        <v>0</v>
      </c>
    </row>
    <row r="29" spans="2:13" ht="21" customHeight="1" x14ac:dyDescent="0.45">
      <c r="B29" s="96"/>
      <c r="C29" s="97"/>
      <c r="D29" s="98"/>
      <c r="E29" s="145" t="s">
        <v>27</v>
      </c>
      <c r="F29" s="98"/>
      <c r="G29" s="6">
        <f>(D29*F29)/VLOOKUP(E29,'GC-1 Sheet'!$M$40:$O$43,3)</f>
        <v>0</v>
      </c>
      <c r="H29" s="102"/>
      <c r="I29" s="1">
        <f t="shared" si="0"/>
        <v>0</v>
      </c>
      <c r="J29" s="102"/>
      <c r="K29" s="1">
        <f>(D29*J29)/VLOOKUP(E29,'GC-1 Sheet'!$M$40:$O$43,3)</f>
        <v>0</v>
      </c>
      <c r="L29" s="102"/>
      <c r="M29" s="52">
        <f>(D29*L29)/VLOOKUP(E29,'GC-1 Sheet'!$M$40:$O$43,3)</f>
        <v>0</v>
      </c>
    </row>
    <row r="30" spans="2:13" ht="21" customHeight="1" x14ac:dyDescent="0.45">
      <c r="B30" s="96"/>
      <c r="C30" s="97"/>
      <c r="D30" s="98"/>
      <c r="E30" s="145" t="s">
        <v>27</v>
      </c>
      <c r="F30" s="98"/>
      <c r="G30" s="6">
        <f>(D30*F30)/VLOOKUP(E30,'GC-1 Sheet'!$M$40:$O$43,3)</f>
        <v>0</v>
      </c>
      <c r="H30" s="102"/>
      <c r="I30" s="1">
        <f t="shared" si="0"/>
        <v>0</v>
      </c>
      <c r="J30" s="102"/>
      <c r="K30" s="1">
        <f>(D30*J30)/VLOOKUP(E30,'GC-1 Sheet'!$M$40:$O$43,3)</f>
        <v>0</v>
      </c>
      <c r="L30" s="102"/>
      <c r="M30" s="52">
        <f>(D30*L30)/VLOOKUP(E30,'GC-1 Sheet'!$M$40:$O$43,3)</f>
        <v>0</v>
      </c>
    </row>
    <row r="31" spans="2:13" ht="21" customHeight="1" x14ac:dyDescent="0.45">
      <c r="B31" s="96"/>
      <c r="C31" s="97"/>
      <c r="D31" s="98"/>
      <c r="E31" s="145" t="s">
        <v>27</v>
      </c>
      <c r="F31" s="98"/>
      <c r="G31" s="6">
        <f>(D31*F31)/VLOOKUP(E31,'GC-1 Sheet'!$M$40:$O$43,3)</f>
        <v>0</v>
      </c>
      <c r="H31" s="102"/>
      <c r="I31" s="1">
        <f t="shared" si="0"/>
        <v>0</v>
      </c>
      <c r="J31" s="102"/>
      <c r="K31" s="1">
        <f>(D31*J31)/VLOOKUP(E31,'GC-1 Sheet'!$M$40:$O$43,3)</f>
        <v>0</v>
      </c>
      <c r="L31" s="102"/>
      <c r="M31" s="52">
        <f>(D31*L31)/VLOOKUP(E31,'GC-1 Sheet'!$M$40:$O$43,3)</f>
        <v>0</v>
      </c>
    </row>
    <row r="32" spans="2:13" ht="21" customHeight="1" x14ac:dyDescent="0.45">
      <c r="B32" s="96"/>
      <c r="C32" s="97"/>
      <c r="D32" s="98"/>
      <c r="E32" s="145" t="s">
        <v>27</v>
      </c>
      <c r="F32" s="98"/>
      <c r="G32" s="6">
        <f>(D32*F32)/VLOOKUP(E32,'GC-1 Sheet'!$M$40:$O$43,3)</f>
        <v>0</v>
      </c>
      <c r="H32" s="102"/>
      <c r="I32" s="1">
        <f t="shared" si="0"/>
        <v>0</v>
      </c>
      <c r="J32" s="102"/>
      <c r="K32" s="1">
        <f>(D32*J32)/VLOOKUP(E32,'GC-1 Sheet'!$M$40:$O$43,3)</f>
        <v>0</v>
      </c>
      <c r="L32" s="102"/>
      <c r="M32" s="52">
        <f>(D32*L32)/VLOOKUP(E32,'GC-1 Sheet'!$M$40:$O$43,3)</f>
        <v>0</v>
      </c>
    </row>
    <row r="33" spans="2:13" ht="21" customHeight="1" x14ac:dyDescent="0.45">
      <c r="B33" s="96"/>
      <c r="C33" s="97"/>
      <c r="D33" s="98"/>
      <c r="E33" s="145" t="s">
        <v>27</v>
      </c>
      <c r="F33" s="98"/>
      <c r="G33" s="6">
        <f>(D33*F33)/VLOOKUP(E33,'GC-1 Sheet'!$M$40:$O$43,3)</f>
        <v>0</v>
      </c>
      <c r="H33" s="102"/>
      <c r="I33" s="1">
        <f t="shared" si="0"/>
        <v>0</v>
      </c>
      <c r="J33" s="102"/>
      <c r="K33" s="1">
        <f>(D33*J33)/VLOOKUP(E33,'GC-1 Sheet'!$M$40:$O$43,3)</f>
        <v>0</v>
      </c>
      <c r="L33" s="102"/>
      <c r="M33" s="52">
        <f>(D33*L33)/VLOOKUP(E33,'GC-1 Sheet'!$M$40:$O$43,3)</f>
        <v>0</v>
      </c>
    </row>
    <row r="34" spans="2:13" ht="21" customHeight="1" x14ac:dyDescent="0.45">
      <c r="B34" s="96"/>
      <c r="C34" s="97"/>
      <c r="D34" s="98"/>
      <c r="E34" s="145" t="s">
        <v>27</v>
      </c>
      <c r="F34" s="98"/>
      <c r="G34" s="6">
        <f>(D34*F34)/VLOOKUP(E34,'GC-1 Sheet'!$M$40:$O$43,3)</f>
        <v>0</v>
      </c>
      <c r="H34" s="102"/>
      <c r="I34" s="1">
        <f t="shared" si="0"/>
        <v>0</v>
      </c>
      <c r="J34" s="102"/>
      <c r="K34" s="1">
        <f>(D34*J34)/VLOOKUP(E34,'GC-1 Sheet'!$M$40:$O$43,3)</f>
        <v>0</v>
      </c>
      <c r="L34" s="102"/>
      <c r="M34" s="52">
        <f>(D34*L34)/VLOOKUP(E34,'GC-1 Sheet'!$M$40:$O$43,3)</f>
        <v>0</v>
      </c>
    </row>
    <row r="35" spans="2:13" ht="21" customHeight="1" x14ac:dyDescent="0.45">
      <c r="B35" s="96"/>
      <c r="C35" s="97"/>
      <c r="D35" s="98"/>
      <c r="E35" s="145" t="s">
        <v>27</v>
      </c>
      <c r="F35" s="98"/>
      <c r="G35" s="6">
        <f>(D35*F35)/VLOOKUP(E35,'GC-1 Sheet'!$M$40:$O$43,3)</f>
        <v>0</v>
      </c>
      <c r="H35" s="102"/>
      <c r="I35" s="1">
        <f t="shared" si="0"/>
        <v>0</v>
      </c>
      <c r="J35" s="102"/>
      <c r="K35" s="1">
        <f>(D35*J35)/VLOOKUP(E35,'GC-1 Sheet'!$M$40:$O$43,3)</f>
        <v>0</v>
      </c>
      <c r="L35" s="102"/>
      <c r="M35" s="52">
        <f>(D35*L35)/VLOOKUP(E35,'GC-1 Sheet'!$M$40:$O$43,3)</f>
        <v>0</v>
      </c>
    </row>
    <row r="36" spans="2:13" ht="21" customHeight="1" x14ac:dyDescent="0.45">
      <c r="B36" s="96"/>
      <c r="C36" s="97"/>
      <c r="D36" s="98"/>
      <c r="E36" s="145" t="s">
        <v>27</v>
      </c>
      <c r="F36" s="98"/>
      <c r="G36" s="6">
        <f>(D36*F36)/VLOOKUP(E36,'GC-1 Sheet'!$M$40:$O$43,3)</f>
        <v>0</v>
      </c>
      <c r="H36" s="102"/>
      <c r="I36" s="1">
        <f t="shared" si="0"/>
        <v>0</v>
      </c>
      <c r="J36" s="102"/>
      <c r="K36" s="1">
        <f>(D36*J36)/VLOOKUP(E36,'GC-1 Sheet'!$M$40:$O$43,3)</f>
        <v>0</v>
      </c>
      <c r="L36" s="102"/>
      <c r="M36" s="52">
        <f>(D36*L36)/VLOOKUP(E36,'GC-1 Sheet'!$M$40:$O$43,3)</f>
        <v>0</v>
      </c>
    </row>
    <row r="37" spans="2:13" ht="21" customHeight="1" x14ac:dyDescent="0.45">
      <c r="B37" s="96"/>
      <c r="C37" s="97"/>
      <c r="D37" s="98"/>
      <c r="E37" s="145" t="s">
        <v>27</v>
      </c>
      <c r="F37" s="98"/>
      <c r="G37" s="6">
        <f>(D37*F37)/VLOOKUP(E37,'GC-1 Sheet'!$M$40:$O$43,3)</f>
        <v>0</v>
      </c>
      <c r="H37" s="102"/>
      <c r="I37" s="1">
        <f t="shared" si="0"/>
        <v>0</v>
      </c>
      <c r="J37" s="102"/>
      <c r="K37" s="1">
        <f>(D37*J37)/VLOOKUP(E37,'GC-1 Sheet'!$M$40:$O$43,3)</f>
        <v>0</v>
      </c>
      <c r="L37" s="102"/>
      <c r="M37" s="52">
        <f>(D37*L37)/VLOOKUP(E37,'GC-1 Sheet'!$M$40:$O$43,3)</f>
        <v>0</v>
      </c>
    </row>
    <row r="38" spans="2:13" ht="21" customHeight="1" x14ac:dyDescent="0.45">
      <c r="B38" s="96"/>
      <c r="C38" s="97"/>
      <c r="D38" s="98"/>
      <c r="E38" s="145" t="s">
        <v>27</v>
      </c>
      <c r="F38" s="98"/>
      <c r="G38" s="6">
        <f>(D38*F38)/VLOOKUP(E38,'GC-1 Sheet'!$M$40:$O$43,3)</f>
        <v>0</v>
      </c>
      <c r="H38" s="102"/>
      <c r="I38" s="1">
        <f t="shared" si="0"/>
        <v>0</v>
      </c>
      <c r="J38" s="102"/>
      <c r="K38" s="1">
        <f>(D38*J38)/VLOOKUP(E38,'GC-1 Sheet'!$M$40:$O$43,3)</f>
        <v>0</v>
      </c>
      <c r="L38" s="102"/>
      <c r="M38" s="52">
        <f>(D38*L38)/VLOOKUP(E38,'GC-1 Sheet'!$M$40:$O$43,3)</f>
        <v>0</v>
      </c>
    </row>
    <row r="39" spans="2:13" ht="21" customHeight="1" thickBot="1" x14ac:dyDescent="0.5">
      <c r="B39" s="99"/>
      <c r="C39" s="100"/>
      <c r="D39" s="101"/>
      <c r="E39" s="146" t="s">
        <v>27</v>
      </c>
      <c r="F39" s="101"/>
      <c r="G39" s="147">
        <f>(D39*F39)/VLOOKUP(E39,'GC-1 Sheet'!$M$40:$O$43,3)</f>
        <v>0</v>
      </c>
      <c r="H39" s="103"/>
      <c r="I39" s="90">
        <f t="shared" si="0"/>
        <v>0</v>
      </c>
      <c r="J39" s="103"/>
      <c r="K39" s="148">
        <f>(D39*J39)/VLOOKUP(E39,'GC-1 Sheet'!$M$40:$O$43,3)</f>
        <v>0</v>
      </c>
      <c r="L39" s="103"/>
      <c r="M39" s="150">
        <f>(D39*L39)/VLOOKUP(E39,'GC-1 Sheet'!$M$40:$O$43,3)</f>
        <v>0</v>
      </c>
    </row>
    <row r="40" spans="2:13" ht="30" customHeight="1" thickTop="1" thickBot="1" x14ac:dyDescent="0.55000000000000004">
      <c r="B40" s="9"/>
      <c r="C40" s="29" t="s">
        <v>54</v>
      </c>
      <c r="D40" s="3"/>
      <c r="E40" s="3"/>
      <c r="F40" s="14"/>
      <c r="G40" s="3"/>
      <c r="H40" s="41" t="s">
        <v>57</v>
      </c>
      <c r="I40" s="91">
        <f>SUM(I16:I39)</f>
        <v>0</v>
      </c>
      <c r="J40" s="41" t="s">
        <v>58</v>
      </c>
      <c r="K40" s="91">
        <f>SUM(K16:K39)</f>
        <v>0</v>
      </c>
      <c r="L40" s="41" t="s">
        <v>59</v>
      </c>
      <c r="M40" s="9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Rates_x000a_To include ALL taxes (FICA, FUI, SUI, Worker's Comp) and benefits._x000a_Fully loaded rates should conform w/ documents provided. " sqref="H16" xr:uid="{00000000-0002-0000-0400-000000000000}"/>
    <dataValidation type="list" allowBlank="1" showInputMessage="1" showErrorMessage="1" sqref="E16:E39" xr:uid="{00000000-0002-0000-0400-000001000000}">
      <formula1>"E,C,M"</formula1>
    </dataValidation>
    <dataValidation allowBlank="1" showInputMessage="1" showErrorMessage="1" prompt="Calculation:_x000a_   - A Quantity of 40,_x000a_   - A Unit of C (for 100)_x000a_   - And a Material Cost of $45_x000a_= (40 * 45)/100 = $18" sqref="K16" xr:uid="{00000000-0002-0000-0400-000002000000}"/>
    <dataValidation allowBlank="1" showInputMessage="1" showErrorMessage="1" prompt="Calculation:_x000a_   - A Quantity of 40,_x000a_   - A Unit of C (for 100)_x000a_   - And an Equipment Cost of $5_x000a_= (40 * 5)/100 = $2" sqref="M16" xr:uid="{00000000-0002-0000-0400-000003000000}"/>
    <dataValidation allowBlank="1" showInputMessage="1" showErrorMessage="1" prompt="Calculation:_x000a_   - A Quantity of 40,_x000a_   - A Unit of C (for 100)_x000a_   - And a Material Cost of $10_x000a_= (40 * 10)/100 = $4" sqref="G16" xr:uid="{00000000-0002-0000-04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6" workbookViewId="0"/>
  </sheetViews>
  <sheetFormatPr defaultRowHeight="15" x14ac:dyDescent="0.4"/>
  <cols>
    <col min="8" max="8" width="6.83203125" customWidth="1"/>
  </cols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GC-1 Sheet</vt:lpstr>
      <vt:lpstr>Continuation Sheet 1</vt:lpstr>
      <vt:lpstr>Continuation Sheet 2</vt:lpstr>
      <vt:lpstr>Continuation Sheet 3</vt:lpstr>
      <vt:lpstr>Continuation Sheet 4</vt:lpstr>
      <vt:lpstr>Mark-up Limitations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Hudnall</dc:creator>
  <cp:lastModifiedBy>Moore, Howard Jeffrey (hjm7m)</cp:lastModifiedBy>
  <cp:lastPrinted>2025-12-12T18:08:33Z</cp:lastPrinted>
  <dcterms:created xsi:type="dcterms:W3CDTF">2001-02-08T19:30:50Z</dcterms:created>
  <dcterms:modified xsi:type="dcterms:W3CDTF">2025-12-12T19:05:23Z</dcterms:modified>
</cp:coreProperties>
</file>